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95" windowWidth="15480" windowHeight="8790" activeTab="2"/>
  </bookViews>
  <sheets>
    <sheet name="1" sheetId="1" r:id="rId1"/>
    <sheet name="2" sheetId="5" r:id="rId2"/>
    <sheet name="5" sheetId="13" r:id="rId3"/>
    <sheet name="6" sheetId="8" r:id="rId4"/>
    <sheet name="по бюджетам" sheetId="14" r:id="rId5"/>
  </sheets>
  <definedNames>
    <definedName name="Е14">#REF!</definedName>
    <definedName name="_xlnm.Print_Titles" localSheetId="0">'1'!$8:$10</definedName>
    <definedName name="_xlnm.Print_Titles" localSheetId="1">'2'!$8:$8</definedName>
    <definedName name="_xlnm.Print_Titles" localSheetId="2">'5'!$8:$9</definedName>
    <definedName name="_xlnm.Print_Titles" localSheetId="3">'6'!$9:$10</definedName>
    <definedName name="_xlnm.Print_Area" localSheetId="0">'1'!$A$1:$K$24</definedName>
    <definedName name="_xlnm.Print_Area" localSheetId="1">'2'!$A$1:$F$18</definedName>
    <definedName name="_xlnm.Print_Area" localSheetId="2">'5'!$A$1:$R$73</definedName>
    <definedName name="_xlnm.Print_Area" localSheetId="3">'6'!$A$1:$J$48</definedName>
  </definedNames>
  <calcPr calcId="124519"/>
</workbook>
</file>

<file path=xl/calcChain.xml><?xml version="1.0" encoding="utf-8"?>
<calcChain xmlns="http://schemas.openxmlformats.org/spreadsheetml/2006/main">
  <c r="D7" i="14"/>
  <c r="D5"/>
  <c r="D4"/>
  <c r="D3"/>
  <c r="R16" i="13"/>
  <c r="Q16"/>
  <c r="P16"/>
  <c r="O16"/>
  <c r="R14"/>
  <c r="Q14"/>
  <c r="P14"/>
  <c r="O14"/>
  <c r="N14"/>
  <c r="R12"/>
  <c r="Q12"/>
  <c r="P12"/>
  <c r="O12"/>
  <c r="N12"/>
  <c r="R11"/>
  <c r="Q11"/>
  <c r="P11"/>
  <c r="O11"/>
  <c r="N11"/>
  <c r="R15"/>
  <c r="Q15"/>
  <c r="M15"/>
  <c r="M14"/>
  <c r="M11"/>
  <c r="M46"/>
  <c r="M23"/>
  <c r="F16" i="14"/>
  <c r="E16"/>
  <c r="D16"/>
  <c r="I9"/>
  <c r="H9"/>
  <c r="G9"/>
  <c r="D9"/>
  <c r="J68"/>
  <c r="J67"/>
  <c r="J66"/>
  <c r="J65"/>
  <c r="J64"/>
  <c r="J62"/>
  <c r="J61"/>
  <c r="J60"/>
  <c r="J59"/>
  <c r="J58"/>
  <c r="J57"/>
  <c r="J55"/>
  <c r="J54"/>
  <c r="J53"/>
  <c r="J52"/>
  <c r="J51"/>
  <c r="J50"/>
  <c r="J48"/>
  <c r="J47"/>
  <c r="J46"/>
  <c r="J45"/>
  <c r="J44"/>
  <c r="J43"/>
  <c r="J35"/>
  <c r="J34"/>
  <c r="J33"/>
  <c r="J32"/>
  <c r="J31"/>
  <c r="J28"/>
  <c r="J27"/>
  <c r="J26"/>
  <c r="J25"/>
  <c r="J24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D21"/>
  <c r="D20"/>
  <c r="D19"/>
  <c r="D18"/>
  <c r="I17"/>
  <c r="H17"/>
  <c r="G17"/>
  <c r="F17"/>
  <c r="E17"/>
  <c r="D17"/>
  <c r="I30"/>
  <c r="H30"/>
  <c r="G30"/>
  <c r="F30"/>
  <c r="E30"/>
  <c r="D30"/>
  <c r="J30" s="1"/>
  <c r="I41"/>
  <c r="H41"/>
  <c r="G41"/>
  <c r="F41"/>
  <c r="E41"/>
  <c r="I40"/>
  <c r="H40"/>
  <c r="G40"/>
  <c r="F40"/>
  <c r="E40"/>
  <c r="I39"/>
  <c r="H39"/>
  <c r="G39"/>
  <c r="F39"/>
  <c r="E39"/>
  <c r="I38"/>
  <c r="H38"/>
  <c r="G38"/>
  <c r="F38"/>
  <c r="E38"/>
  <c r="E36" s="1"/>
  <c r="D41"/>
  <c r="J41" s="1"/>
  <c r="D40"/>
  <c r="J40" s="1"/>
  <c r="D39"/>
  <c r="J39" s="1"/>
  <c r="D38"/>
  <c r="J38" s="1"/>
  <c r="I37"/>
  <c r="H37"/>
  <c r="H36" s="1"/>
  <c r="G37"/>
  <c r="F37"/>
  <c r="E37"/>
  <c r="D37"/>
  <c r="F36"/>
  <c r="I49"/>
  <c r="H49"/>
  <c r="G49"/>
  <c r="F49"/>
  <c r="E49"/>
  <c r="D49"/>
  <c r="J49" s="1"/>
  <c r="I23"/>
  <c r="H23"/>
  <c r="G23"/>
  <c r="F23"/>
  <c r="E23"/>
  <c r="D23"/>
  <c r="F10"/>
  <c r="F9" s="1"/>
  <c r="E10"/>
  <c r="E3" s="1"/>
  <c r="I42"/>
  <c r="H42"/>
  <c r="G42"/>
  <c r="F42"/>
  <c r="E42"/>
  <c r="D42"/>
  <c r="I56"/>
  <c r="H56"/>
  <c r="G56"/>
  <c r="F56"/>
  <c r="E56"/>
  <c r="D56"/>
  <c r="J56" s="1"/>
  <c r="I63"/>
  <c r="H63"/>
  <c r="G63"/>
  <c r="F63"/>
  <c r="E63"/>
  <c r="D63"/>
  <c r="R25" i="13"/>
  <c r="Q25"/>
  <c r="P25"/>
  <c r="O25"/>
  <c r="N25"/>
  <c r="M25"/>
  <c r="R17"/>
  <c r="Q17"/>
  <c r="P17"/>
  <c r="O17"/>
  <c r="N17"/>
  <c r="M17"/>
  <c r="H43" i="8"/>
  <c r="J63" i="14" l="1"/>
  <c r="I36"/>
  <c r="J37"/>
  <c r="G36"/>
  <c r="J42"/>
  <c r="J17"/>
  <c r="J23"/>
  <c r="I16"/>
  <c r="H16"/>
  <c r="G16"/>
  <c r="D36"/>
  <c r="G3"/>
  <c r="I3"/>
  <c r="F4"/>
  <c r="H4"/>
  <c r="E5"/>
  <c r="G5"/>
  <c r="I5"/>
  <c r="F6"/>
  <c r="H6"/>
  <c r="E7"/>
  <c r="G7"/>
  <c r="I7"/>
  <c r="J19"/>
  <c r="J21"/>
  <c r="F3"/>
  <c r="H3"/>
  <c r="D6"/>
  <c r="E4"/>
  <c r="G4"/>
  <c r="G2" s="1"/>
  <c r="I4"/>
  <c r="F5"/>
  <c r="H5"/>
  <c r="E6"/>
  <c r="E2" s="1"/>
  <c r="G6"/>
  <c r="I6"/>
  <c r="F7"/>
  <c r="H7"/>
  <c r="J10"/>
  <c r="J18"/>
  <c r="J20"/>
  <c r="E9"/>
  <c r="J9" s="1"/>
  <c r="R13" i="13"/>
  <c r="Q13"/>
  <c r="P13"/>
  <c r="O13"/>
  <c r="N13"/>
  <c r="M13"/>
  <c r="M12"/>
  <c r="R41"/>
  <c r="Q41"/>
  <c r="P41"/>
  <c r="O41"/>
  <c r="M41"/>
  <c r="J36" i="14" l="1"/>
  <c r="I2"/>
  <c r="J16"/>
  <c r="D2"/>
  <c r="J3"/>
  <c r="J6"/>
  <c r="H2"/>
  <c r="J5"/>
  <c r="J4"/>
  <c r="F2"/>
  <c r="J7"/>
  <c r="R24" i="13"/>
  <c r="Q24"/>
  <c r="P24"/>
  <c r="O24"/>
  <c r="N24"/>
  <c r="N22" s="1"/>
  <c r="M24"/>
  <c r="R23"/>
  <c r="Q23"/>
  <c r="P23"/>
  <c r="N23"/>
  <c r="R22"/>
  <c r="Q22"/>
  <c r="P22"/>
  <c r="R30"/>
  <c r="Q30"/>
  <c r="P30"/>
  <c r="N30"/>
  <c r="J2" i="14" l="1"/>
  <c r="O31" i="13"/>
  <c r="M31"/>
  <c r="R48"/>
  <c r="Q48"/>
  <c r="P48"/>
  <c r="O48"/>
  <c r="N48"/>
  <c r="M48"/>
  <c r="M16" s="1"/>
  <c r="R47"/>
  <c r="Q47"/>
  <c r="P47"/>
  <c r="O47"/>
  <c r="N47"/>
  <c r="M47"/>
  <c r="R46"/>
  <c r="Q46"/>
  <c r="P46"/>
  <c r="O46"/>
  <c r="O45" s="1"/>
  <c r="N46"/>
  <c r="M45"/>
  <c r="R49"/>
  <c r="Q49"/>
  <c r="P49"/>
  <c r="O49"/>
  <c r="N49"/>
  <c r="M49"/>
  <c r="R56"/>
  <c r="Q56"/>
  <c r="P56"/>
  <c r="O56"/>
  <c r="N56"/>
  <c r="M56"/>
  <c r="R63"/>
  <c r="Q63"/>
  <c r="P63"/>
  <c r="O63"/>
  <c r="N63"/>
  <c r="M63"/>
  <c r="R70"/>
  <c r="Q70"/>
  <c r="P70"/>
  <c r="O70"/>
  <c r="N70"/>
  <c r="M70"/>
  <c r="E21" i="8"/>
  <c r="E15" s="1"/>
  <c r="J16"/>
  <c r="I16"/>
  <c r="H16"/>
  <c r="G16"/>
  <c r="E16"/>
  <c r="J13"/>
  <c r="I13"/>
  <c r="H13"/>
  <c r="G13"/>
  <c r="F13"/>
  <c r="E13"/>
  <c r="J12"/>
  <c r="I12"/>
  <c r="H12"/>
  <c r="G12"/>
  <c r="F12"/>
  <c r="J43"/>
  <c r="I43"/>
  <c r="G43"/>
  <c r="F43"/>
  <c r="E43"/>
  <c r="Q45" i="13" l="1"/>
  <c r="Q10"/>
  <c r="M10"/>
  <c r="N45"/>
  <c r="N10"/>
  <c r="P45"/>
  <c r="R45"/>
  <c r="R10"/>
  <c r="P10"/>
  <c r="O10"/>
  <c r="M22"/>
  <c r="M30"/>
  <c r="O23"/>
  <c r="O22" s="1"/>
  <c r="O30"/>
  <c r="F15" i="8"/>
  <c r="F17"/>
  <c r="E17"/>
  <c r="G23"/>
  <c r="H23"/>
  <c r="I23"/>
  <c r="J23"/>
  <c r="E23" l="1"/>
  <c r="E12"/>
  <c r="F23"/>
  <c r="F16"/>
  <c r="D5" i="13"/>
  <c r="G15" i="8" l="1"/>
  <c r="G17"/>
  <c r="H15" l="1"/>
  <c r="H11" s="1"/>
  <c r="H17"/>
  <c r="I21"/>
  <c r="G11"/>
  <c r="F11"/>
  <c r="I17" l="1"/>
  <c r="I15"/>
  <c r="I11" s="1"/>
  <c r="J21"/>
  <c r="E11"/>
  <c r="J15" l="1"/>
  <c r="J11" s="1"/>
  <c r="J17"/>
</calcChain>
</file>

<file path=xl/sharedStrings.xml><?xml version="1.0" encoding="utf-8"?>
<sst xmlns="http://schemas.openxmlformats.org/spreadsheetml/2006/main" count="373" uniqueCount="142">
  <si>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</si>
  <si>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</si>
  <si>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</si>
  <si>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</si>
  <si>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</si>
  <si>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</si>
  <si>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</si>
  <si>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</si>
  <si>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</si>
  <si>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</si>
  <si>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</si>
  <si>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</si>
  <si>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</si>
  <si>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</si>
  <si>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</si>
  <si>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2.1.</t>
  </si>
  <si>
    <t>Наименование подпрограммы,                                                основного мероприятия</t>
  </si>
  <si>
    <t>Срок выполнения</t>
  </si>
  <si>
    <t>1.</t>
  </si>
  <si>
    <t>ГП</t>
  </si>
  <si>
    <t>ПП</t>
  </si>
  <si>
    <t>ОМ</t>
  </si>
  <si>
    <t>ГРБС</t>
  </si>
  <si>
    <t>Рз</t>
  </si>
  <si>
    <t>Пр</t>
  </si>
  <si>
    <t>ЦС</t>
  </si>
  <si>
    <t>ВР</t>
  </si>
  <si>
    <t>Администратор, соисполнитель</t>
  </si>
  <si>
    <t>Код бюджетной классификации</t>
  </si>
  <si>
    <t>Статус</t>
  </si>
  <si>
    <t>Источник финансирования</t>
  </si>
  <si>
    <t>Совершенствование системы комплексного планирования и содействие проведению социально-экономических реформ</t>
  </si>
  <si>
    <t>Развитие сферы образования в местах традиционного проживания коренных малочисленных народов Республики Алтай</t>
  </si>
  <si>
    <t>Развитие и модернизация объектов инфраструктуры в местах традиционного проживания коренных малочисленных народов Республики Алтай</t>
  </si>
  <si>
    <t>Развитие сферы здравоохранения в местах традиционного проживания коренных малочисленных народов Республики Алтай</t>
  </si>
  <si>
    <t>Развитие сферы культуры в местах традиционного проживания коренных малочисленных народов Республики Алтай</t>
  </si>
  <si>
    <t>2013-2018 годы</t>
  </si>
  <si>
    <t>Подпрограмма</t>
  </si>
  <si>
    <t>Основное мероприятие</t>
  </si>
  <si>
    <t>Аналитическая ведомственная целевая программа</t>
  </si>
  <si>
    <t>1.1.</t>
  </si>
  <si>
    <t>1.2.</t>
  </si>
  <si>
    <t>1.3.</t>
  </si>
  <si>
    <t>1.4.</t>
  </si>
  <si>
    <t>1.5.</t>
  </si>
  <si>
    <t>1.6.</t>
  </si>
  <si>
    <t>Целевой показатель основного мероприятия</t>
  </si>
  <si>
    <t>Целевой показатель подпрограммы, для достижения которого реализуется основное мероприятие</t>
  </si>
  <si>
    <t>республиканский бюджет Республики Алтай</t>
  </si>
  <si>
    <t>Х</t>
  </si>
  <si>
    <t>Создание условий для развития инвестиционного и инновационного потенциала Республики Алтай</t>
  </si>
  <si>
    <t>Исполнитель основного мероприятия</t>
  </si>
  <si>
    <t xml:space="preserve">                                                                                                  к Государственной программе Республики Алтай                                            «Экономическая политика» на 2013-2018 годы </t>
  </si>
  <si>
    <t>1</t>
  </si>
  <si>
    <t>2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</si>
  <si>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</si>
  <si>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</si>
  <si>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</si>
  <si>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</si>
  <si>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</si>
  <si>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бюджеты муниципальных образований в Республике Алтай</t>
  </si>
  <si>
    <t>Сведения о составе и значениях целевых показателей муниципаьной программы</t>
  </si>
  <si>
    <t>Наименование муниципаьной программы:</t>
  </si>
  <si>
    <t>Администратор муниципальной программы:</t>
  </si>
  <si>
    <t xml:space="preserve">тыс. руб. </t>
  </si>
  <si>
    <t xml:space="preserve">Ресурсное обеспечение реализации муниципальной программы за счет средств местного бюджета </t>
  </si>
  <si>
    <t>Наименование муниципальной программы, подпрограммы, основного мероприятия</t>
  </si>
  <si>
    <t>Код муниципральной программы, подпрограммы, основного мероприятия</t>
  </si>
  <si>
    <t>Расходы местного бюджета, тысяч рублей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</si>
  <si>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</si>
  <si>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</si>
  <si>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</si>
  <si>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</si>
  <si>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Подпрограмма «Развитие внутренней инфраструктуры»</t>
  </si>
  <si>
    <t>кв.м.</t>
  </si>
  <si>
    <t xml:space="preserve">т.у.т. </t>
  </si>
  <si>
    <t xml:space="preserve">Муниципальная программа «Повышение эффективности систем жизнеобеспечения Турочакского района на 2013 - 2018 гг.» </t>
  </si>
  <si>
    <t>Повышение эффективности систем жизнеобеспечения Турочакского района на 2013 - 2018 гг</t>
  </si>
  <si>
    <t xml:space="preserve">Муниципальная программа «Повышение эффектиности систем жизнеобеспечения» </t>
  </si>
  <si>
    <t>Обеспечение наеления доступным и комфортным жильем</t>
  </si>
  <si>
    <t xml:space="preserve">Энергосбережение и повышение энергетической эффективности в сфере ЖКХ </t>
  </si>
  <si>
    <t>Администрация муниципального образования "Турочакский район"</t>
  </si>
  <si>
    <t>Обеспечение населения доступным и комфортным жильем</t>
  </si>
  <si>
    <t xml:space="preserve">Повышение эффективности систем жизнеобеспечения </t>
  </si>
  <si>
    <t>Развитие внутренней инфраструктуры</t>
  </si>
  <si>
    <t>Энергосбережение и повышение энергетической эффективности</t>
  </si>
  <si>
    <t>Повышение эффективности систем жизнеобеспечения</t>
  </si>
  <si>
    <t>Развитие  внутренней инфраструктуры</t>
  </si>
  <si>
    <t xml:space="preserve"> Накопление необходимой материальной базы, достаточной для эффективного решения вопросов ГО и ЧС муниципального образования «Турочакский район».</t>
  </si>
  <si>
    <t>проценты</t>
  </si>
  <si>
    <t>Доля объемов холодной воды, потребляемой в жилых домах, расчеты за которую осуществляются с использованием ПУ, в общем объеме воды, потребляемой на территории МО</t>
  </si>
  <si>
    <t>Подпрограмма "Обеспечение безопасности жизнедеятельности"</t>
  </si>
  <si>
    <t xml:space="preserve">ПРИЛОЖЕНИЕ № 1                                                           к муниципаьной программе                                           «Повышение эффективности систем жизнеобеспечения» </t>
  </si>
  <si>
    <t xml:space="preserve">ПРИЛОЖЕНИЕ № 2                                                           к муниципаьной программе                                           «Повышение эффективности систем жизнеобеспечения» </t>
  </si>
  <si>
    <t>Обеспечение безопасности жизнедеятельности</t>
  </si>
  <si>
    <t xml:space="preserve">Профилактика правонарушений и безопасность дорожного движения </t>
  </si>
  <si>
    <t>Развитие систем предупреждения и ликвидации ЧС, наращивание и совершенствование материальной базыв области ГО в муниципальном образовании «Турочакский район»</t>
  </si>
  <si>
    <t>Сохранение целостности и экологической безопасности окружающей среды в Турочакском районе</t>
  </si>
  <si>
    <t xml:space="preserve">ПРИЛОЖЕНИЕ № 5                                              к муниципаьной программе                                           «Повышение эффективности систем жизнеобеспечения» </t>
  </si>
  <si>
    <t xml:space="preserve">ПРИЛОЖЕНИЕ № 6                                                                      к муниципаьной программе                                           «Повышение эффективности систем жизнеобеспечения» </t>
  </si>
  <si>
    <t>Аналитическая ведомственная целевая программа "Повышение эффективности управления в Администрации муниципального образования «Турочакский район на 2013-2015годы (отдел архитектуры и градостроительства и специалисты)"</t>
  </si>
  <si>
    <t>Повышение эффективности управления в Администрации муниципального образования «Турочакский район на 2013-2015 годы (отдел архитектуры и градостроительства и специалисты)</t>
  </si>
  <si>
    <t xml:space="preserve">1. Снижение уровня преступности на территории Турочакского, количество;
2. Снижение аварийности на улицах и дорогах, сокращение количества лиц, пострадавших в результате ДТП, ед. </t>
  </si>
  <si>
    <t>1. Общий объем средств, направленных на развитие систем предупреждения и ликвидации чрезвычайных ситуаций, тыс. руб.</t>
  </si>
  <si>
    <t xml:space="preserve">Общий объем средств, направленных на обеспечение экологической безопасности окружающей среды и населения Турочакского района при обращении с отходами производства и потребления, тыс. руб. </t>
  </si>
  <si>
    <t>Снижение объема потребления МО энергетических ресурсов</t>
  </si>
  <si>
    <t xml:space="preserve">1. Доля объемов холодной воды, потребляемой в жилых домах, расчеты за которую осуществляются с использованием ПУ, в общем объеме воды, потребляемой на территории МО, %
2. Доля расходов бюджета МО на предоставление субсидий организациям коммунального комплекса на подготовку к отопительному периоду, % 
3. Динамика изменения фактического потребления ТЭР организациями коммунального комплекса, т.у.т.
</t>
  </si>
  <si>
    <t>Снижение объема потребленияМО энергетических ресурсов, %</t>
  </si>
  <si>
    <t>Доля населения обеспеченная комфортным и доступным жильем, от общего количества нуждающихся в улучшении жилищных условий, %</t>
  </si>
  <si>
    <t>Исключены случи проявления терроризма и экстремизма</t>
  </si>
  <si>
    <t xml:space="preserve">количество нештатных аварийно-спасательных формирований объектов экономики муниципального образования «Турочакский район» </t>
  </si>
  <si>
    <t>единиц</t>
  </si>
  <si>
    <t xml:space="preserve">доля объема средств, направленных на обеспечение экологической безопасности окружающей среды и населения Турочакского района при обращении с отходами производства и потребления в общем объеме бюджета </t>
  </si>
  <si>
    <t>доля объема средств, направленных на обеспечение экологической безопасности окружающей среды и населения Турочакского района при обращении с отходами производства и потребления в общем объеме бюджета, %</t>
  </si>
  <si>
    <t>Профилактика и комплексные меры противодействия терроризму и экстремизму</t>
  </si>
  <si>
    <t>244</t>
  </si>
  <si>
    <t>0</t>
  </si>
  <si>
    <t>000000</t>
  </si>
  <si>
    <t>соб</t>
  </si>
  <si>
    <t>2.2.</t>
  </si>
  <si>
    <t>2.3.</t>
  </si>
  <si>
    <t>2.4.</t>
  </si>
  <si>
    <t>Профилактика и комплексные меры по противодействию терроризму и экстремизму в муниципальном образовании «Турочакский район</t>
  </si>
  <si>
    <t>Доля объектов социальной сферы и объектов с массовым пребыванием граждан, защищенных в соответствии с установленными требованиями в общем объеме, %</t>
  </si>
  <si>
    <t>Исключение случаев проявления терроризма и экстремизма, %</t>
  </si>
  <si>
    <t xml:space="preserve">количество нештатных аварийно-спасательных формирований объектов экономики муниципального образования «Турочакский район», ед.;
охват системой экстренного оповещения населения, %;
</t>
  </si>
  <si>
    <t>ввод в действие жилых домов на территории Турочакского района, кВ.м</t>
  </si>
  <si>
    <t xml:space="preserve"> Доля расходов бюджета МО на предоставление субсидий организациям коммунального комплекса на подготовку к отопительному периоду</t>
  </si>
  <si>
    <t>Динамика изменения фактического потребления ТЭР организациями коммунального комплекса</t>
  </si>
  <si>
    <t>Ввод в действие жилых домов на территории Турочакского района</t>
  </si>
  <si>
    <t>Обеспеченность населения площадью жилых квартир</t>
  </si>
  <si>
    <t>кв.м. на человека</t>
  </si>
  <si>
    <t>снижение количества преступлений и правонарушений среди населения (по сравнению с 2013 годом) в 2018 году снизить на 5-7%, ед.</t>
  </si>
  <si>
    <t>снижение количества преступлений и правонарушений среди населения (к 2013 году)</t>
  </si>
  <si>
    <t>МБ</t>
  </si>
  <si>
    <t>РБ</t>
  </si>
  <si>
    <t>ФБ</t>
  </si>
  <si>
    <t>СП</t>
  </si>
  <si>
    <t>Иные</t>
  </si>
  <si>
    <t>Всего</t>
  </si>
  <si>
    <t>ИТОГО</t>
  </si>
  <si>
    <t>3005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</si>
</sst>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2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0" fillId="0" borderId="9" xfId="0" applyBorder="1"/>
    <xf numFmtId="0" fontId="4" fillId="0" borderId="9" xfId="0" applyFont="1" applyBorder="1" applyAlignment="1">
      <alignment horizontal="center" vertical="center" wrapText="1"/>
    </xf>
    <xf numFmtId="0" fontId="0" fillId="0" borderId="10" xfId="0" applyBorder="1"/>
    <xf numFmtId="16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/>
    <xf numFmtId="0" fontId="0" fillId="0" borderId="0" xfId="0" applyFont="1"/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1"/>
    <xf numFmtId="0" fontId="13" fillId="0" borderId="0" xfId="1" applyAlignment="1">
      <alignment horizontal="right"/>
    </xf>
    <xf numFmtId="49" fontId="11" fillId="0" borderId="2" xfId="1" applyNumberFormat="1" applyFont="1" applyBorder="1" applyAlignment="1">
      <alignment horizontal="center" vertical="center" wrapText="1"/>
    </xf>
    <xf numFmtId="49" fontId="11" fillId="0" borderId="0" xfId="1" applyNumberFormat="1" applyFont="1"/>
    <xf numFmtId="49" fontId="11" fillId="0" borderId="4" xfId="1" applyNumberFormat="1" applyFont="1" applyBorder="1" applyAlignment="1">
      <alignment horizontal="center" wrapText="1"/>
    </xf>
    <xf numFmtId="49" fontId="11" fillId="0" borderId="5" xfId="1" applyNumberFormat="1" applyFont="1" applyBorder="1" applyAlignment="1">
      <alignment horizontal="center" wrapText="1"/>
    </xf>
    <xf numFmtId="49" fontId="14" fillId="0" borderId="9" xfId="1" applyNumberFormat="1" applyFont="1" applyFill="1" applyBorder="1" applyAlignment="1">
      <alignment horizontal="left" vertical="center" wrapText="1"/>
    </xf>
    <xf numFmtId="0" fontId="14" fillId="0" borderId="10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right"/>
    </xf>
    <xf numFmtId="2" fontId="11" fillId="0" borderId="10" xfId="1" applyNumberFormat="1" applyFont="1" applyBorder="1" applyAlignment="1">
      <alignment horizontal="right"/>
    </xf>
    <xf numFmtId="2" fontId="11" fillId="0" borderId="0" xfId="1" applyNumberFormat="1" applyFont="1"/>
    <xf numFmtId="0" fontId="14" fillId="0" borderId="9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wrapText="1"/>
    </xf>
    <xf numFmtId="49" fontId="14" fillId="0" borderId="0" xfId="1" applyNumberFormat="1" applyFont="1"/>
    <xf numFmtId="164" fontId="11" fillId="0" borderId="0" xfId="1" applyNumberFormat="1" applyFont="1"/>
    <xf numFmtId="49" fontId="14" fillId="0" borderId="10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0" fontId="11" fillId="0" borderId="9" xfId="1" applyNumberFormat="1" applyFont="1" applyBorder="1" applyAlignment="1">
      <alignment horizontal="center" vertical="center"/>
    </xf>
    <xf numFmtId="49" fontId="14" fillId="0" borderId="11" xfId="1" applyNumberFormat="1" applyFont="1" applyFill="1" applyBorder="1" applyAlignment="1">
      <alignment horizontal="left" vertical="center" wrapText="1"/>
    </xf>
    <xf numFmtId="0" fontId="11" fillId="0" borderId="9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164" fontId="8" fillId="0" borderId="1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0" borderId="9" xfId="0" applyFont="1" applyFill="1" applyBorder="1" applyAlignment="1">
      <alignment horizontal="left" vertical="center" wrapText="1"/>
    </xf>
    <xf numFmtId="164" fontId="10" fillId="0" borderId="14" xfId="0" applyNumberFormat="1" applyFont="1" applyFill="1" applyBorder="1"/>
    <xf numFmtId="0" fontId="0" fillId="0" borderId="0" xfId="0" applyBorder="1"/>
    <xf numFmtId="0" fontId="0" fillId="0" borderId="0" xfId="0" applyFont="1" applyBorder="1"/>
    <xf numFmtId="49" fontId="0" fillId="0" borderId="0" xfId="0" applyNumberFormat="1" applyFont="1" applyBorder="1"/>
    <xf numFmtId="0" fontId="7" fillId="0" borderId="0" xfId="0" applyFont="1" applyBorder="1"/>
    <xf numFmtId="49" fontId="7" fillId="0" borderId="0" xfId="0" applyNumberFormat="1" applyFont="1" applyBorder="1"/>
    <xf numFmtId="49" fontId="0" fillId="0" borderId="0" xfId="0" applyNumberFormat="1" applyBorder="1"/>
    <xf numFmtId="0" fontId="2" fillId="0" borderId="9" xfId="0" applyFont="1" applyBorder="1" applyAlignment="1">
      <alignment horizontal="justify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2" fontId="14" fillId="2" borderId="9" xfId="1" applyNumberFormat="1" applyFont="1" applyFill="1" applyBorder="1" applyAlignment="1">
      <alignment horizontal="right" vertical="center"/>
    </xf>
    <xf numFmtId="2" fontId="14" fillId="2" borderId="10" xfId="1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0" xfId="0" applyFill="1"/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1" xfId="1" applyNumberFormat="1" applyFont="1" applyBorder="1" applyAlignment="1">
      <alignment horizontal="center" vertical="center"/>
    </xf>
    <xf numFmtId="0" fontId="11" fillId="0" borderId="10" xfId="1" applyNumberFormat="1" applyFont="1" applyBorder="1" applyAlignment="1">
      <alignment horizontal="center" vertical="center"/>
    </xf>
    <xf numFmtId="49" fontId="11" fillId="0" borderId="12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11" fillId="2" borderId="9" xfId="1" applyNumberFormat="1" applyFont="1" applyFill="1" applyBorder="1" applyAlignment="1">
      <alignment horizontal="right" vertical="center"/>
    </xf>
    <xf numFmtId="2" fontId="11" fillId="2" borderId="9" xfId="0" applyNumberFormat="1" applyFont="1" applyFill="1" applyBorder="1" applyAlignment="1">
      <alignment horizontal="right"/>
    </xf>
    <xf numFmtId="49" fontId="14" fillId="3" borderId="9" xfId="1" applyNumberFormat="1" applyFont="1" applyFill="1" applyBorder="1"/>
    <xf numFmtId="0" fontId="14" fillId="3" borderId="9" xfId="1" applyNumberFormat="1" applyFont="1" applyFill="1" applyBorder="1" applyAlignment="1">
      <alignment horizontal="center" vertical="center"/>
    </xf>
    <xf numFmtId="49" fontId="14" fillId="3" borderId="9" xfId="1" applyNumberFormat="1" applyFont="1" applyFill="1" applyBorder="1" applyAlignment="1">
      <alignment horizontal="left" vertical="center" wrapText="1"/>
    </xf>
    <xf numFmtId="49" fontId="14" fillId="3" borderId="9" xfId="1" applyNumberFormat="1" applyFont="1" applyFill="1" applyBorder="1" applyAlignment="1">
      <alignment horizontal="center" vertical="center"/>
    </xf>
    <xf numFmtId="2" fontId="14" fillId="3" borderId="9" xfId="1" applyNumberFormat="1" applyFont="1" applyFill="1" applyBorder="1" applyAlignment="1">
      <alignment horizontal="right" vertical="center"/>
    </xf>
    <xf numFmtId="0" fontId="11" fillId="3" borderId="10" xfId="1" applyNumberFormat="1" applyFont="1" applyFill="1" applyBorder="1" applyAlignment="1">
      <alignment horizontal="center" vertical="center"/>
    </xf>
    <xf numFmtId="0" fontId="11" fillId="3" borderId="9" xfId="1" applyNumberFormat="1" applyFont="1" applyFill="1" applyBorder="1" applyAlignment="1">
      <alignment vertical="center"/>
    </xf>
    <xf numFmtId="0" fontId="14" fillId="3" borderId="9" xfId="1" applyNumberFormat="1" applyFont="1" applyFill="1" applyBorder="1" applyAlignment="1">
      <alignment vertical="center"/>
    </xf>
    <xf numFmtId="49" fontId="14" fillId="3" borderId="9" xfId="1" applyNumberFormat="1" applyFont="1" applyFill="1" applyBorder="1" applyAlignment="1">
      <alignment vertical="center"/>
    </xf>
    <xf numFmtId="49" fontId="11" fillId="3" borderId="9" xfId="1" applyNumberFormat="1" applyFont="1" applyFill="1" applyBorder="1" applyAlignment="1">
      <alignment vertical="center"/>
    </xf>
    <xf numFmtId="0" fontId="11" fillId="0" borderId="9" xfId="1" applyNumberFormat="1" applyFont="1" applyBorder="1" applyAlignment="1">
      <alignment vertical="center"/>
    </xf>
    <xf numFmtId="49" fontId="11" fillId="0" borderId="9" xfId="1" applyNumberFormat="1" applyFont="1" applyBorder="1" applyAlignment="1">
      <alignment vertical="center"/>
    </xf>
    <xf numFmtId="49" fontId="14" fillId="3" borderId="13" xfId="1" applyNumberFormat="1" applyFont="1" applyFill="1" applyBorder="1" applyAlignment="1">
      <alignment horizontal="left" vertical="center" wrapText="1"/>
    </xf>
    <xf numFmtId="0" fontId="14" fillId="3" borderId="13" xfId="1" applyNumberFormat="1" applyFont="1" applyFill="1" applyBorder="1" applyAlignment="1">
      <alignment horizontal="center" vertical="center"/>
    </xf>
    <xf numFmtId="49" fontId="14" fillId="3" borderId="13" xfId="1" applyNumberFormat="1" applyFont="1" applyFill="1" applyBorder="1" applyAlignment="1">
      <alignment horizontal="center" vertical="center"/>
    </xf>
    <xf numFmtId="2" fontId="14" fillId="3" borderId="13" xfId="1" applyNumberFormat="1" applyFont="1" applyFill="1" applyBorder="1" applyAlignment="1">
      <alignment horizontal="right" vertical="center"/>
    </xf>
    <xf numFmtId="0" fontId="11" fillId="0" borderId="9" xfId="1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164" fontId="8" fillId="0" borderId="9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49" fontId="7" fillId="0" borderId="0" xfId="0" applyNumberFormat="1" applyFont="1" applyFill="1" applyBorder="1"/>
    <xf numFmtId="165" fontId="8" fillId="0" borderId="9" xfId="0" applyNumberFormat="1" applyFont="1" applyFill="1" applyBorder="1" applyAlignment="1">
      <alignment horizontal="right"/>
    </xf>
    <xf numFmtId="2" fontId="8" fillId="0" borderId="9" xfId="0" applyNumberFormat="1" applyFont="1" applyFill="1" applyBorder="1" applyAlignment="1">
      <alignment horizontal="right"/>
    </xf>
    <xf numFmtId="0" fontId="11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/>
    <xf numFmtId="0" fontId="7" fillId="4" borderId="9" xfId="0" applyFont="1" applyFill="1" applyBorder="1" applyAlignment="1">
      <alignment horizontal="center"/>
    </xf>
    <xf numFmtId="0" fontId="7" fillId="5" borderId="9" xfId="0" applyFont="1" applyFill="1" applyBorder="1"/>
    <xf numFmtId="0" fontId="7" fillId="5" borderId="9" xfId="0" applyFont="1" applyFill="1" applyBorder="1" applyAlignment="1">
      <alignment horizontal="center"/>
    </xf>
    <xf numFmtId="2" fontId="14" fillId="3" borderId="10" xfId="1" applyNumberFormat="1" applyFont="1" applyFill="1" applyBorder="1" applyAlignment="1">
      <alignment horizontal="right" vertical="center"/>
    </xf>
    <xf numFmtId="2" fontId="11" fillId="2" borderId="10" xfId="1" applyNumberFormat="1" applyFont="1" applyFill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/>
    </xf>
    <xf numFmtId="2" fontId="11" fillId="0" borderId="9" xfId="1" applyNumberFormat="1" applyFont="1" applyBorder="1" applyAlignment="1">
      <alignment horizontal="right" vertical="center"/>
    </xf>
    <xf numFmtId="2" fontId="11" fillId="2" borderId="11" xfId="1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9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center"/>
    </xf>
    <xf numFmtId="49" fontId="11" fillId="0" borderId="11" xfId="1" applyNumberFormat="1" applyFont="1" applyFill="1" applyBorder="1" applyAlignment="1">
      <alignment horizontal="center" vertical="center" wrapText="1"/>
    </xf>
    <xf numFmtId="49" fontId="11" fillId="0" borderId="12" xfId="1" applyNumberFormat="1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horizontal="left" vertical="center" wrapText="1"/>
    </xf>
    <xf numFmtId="49" fontId="11" fillId="0" borderId="12" xfId="1" applyNumberFormat="1" applyFont="1" applyFill="1" applyBorder="1" applyAlignment="1">
      <alignment horizontal="left" vertical="center" wrapText="1"/>
    </xf>
    <xf numFmtId="49" fontId="11" fillId="0" borderId="10" xfId="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4" fillId="0" borderId="11" xfId="1" applyNumberFormat="1" applyFont="1" applyFill="1" applyBorder="1" applyAlignment="1">
      <alignment horizontal="left" vertical="center" wrapText="1"/>
    </xf>
    <xf numFmtId="49" fontId="14" fillId="0" borderId="12" xfId="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11" fillId="0" borderId="10" xfId="1" applyNumberFormat="1" applyFont="1" applyFill="1" applyBorder="1" applyAlignment="1">
      <alignment horizontal="center" vertical="center" wrapText="1"/>
    </xf>
    <xf numFmtId="49" fontId="14" fillId="0" borderId="11" xfId="1" applyNumberFormat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center" vertical="center" wrapText="1"/>
    </xf>
    <xf numFmtId="49" fontId="11" fillId="0" borderId="15" xfId="1" applyNumberFormat="1" applyFont="1" applyBorder="1" applyAlignment="1"/>
    <xf numFmtId="0" fontId="0" fillId="0" borderId="12" xfId="0" applyBorder="1" applyAlignment="1"/>
    <xf numFmtId="49" fontId="14" fillId="0" borderId="11" xfId="1" applyNumberFormat="1" applyFont="1" applyBorder="1" applyAlignment="1">
      <alignment horizontal="center" vertical="center"/>
    </xf>
    <xf numFmtId="49" fontId="14" fillId="0" borderId="12" xfId="1" applyNumberFormat="1" applyFont="1" applyBorder="1" applyAlignment="1">
      <alignment horizontal="center" vertical="center"/>
    </xf>
    <xf numFmtId="49" fontId="14" fillId="0" borderId="15" xfId="1" applyNumberFormat="1" applyFont="1" applyFill="1" applyBorder="1" applyAlignment="1">
      <alignment horizontal="left" vertical="center" wrapText="1"/>
    </xf>
    <xf numFmtId="49" fontId="14" fillId="0" borderId="15" xfId="1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12" xfId="1" applyNumberFormat="1" applyFont="1" applyFill="1" applyBorder="1" applyAlignment="1">
      <alignment vertical="center" wrapText="1"/>
    </xf>
    <xf numFmtId="49" fontId="14" fillId="0" borderId="11" xfId="1" applyNumberFormat="1" applyFont="1" applyFill="1" applyBorder="1" applyAlignment="1">
      <alignment vertical="center" wrapText="1"/>
    </xf>
    <xf numFmtId="49" fontId="14" fillId="0" borderId="12" xfId="1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1" fillId="0" borderId="11" xfId="1" applyNumberFormat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/>
    </xf>
    <xf numFmtId="0" fontId="14" fillId="0" borderId="11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center" vertical="center"/>
    </xf>
    <xf numFmtId="0" fontId="14" fillId="0" borderId="10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center" vertical="center"/>
    </xf>
    <xf numFmtId="0" fontId="14" fillId="0" borderId="9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wrapText="1"/>
    </xf>
    <xf numFmtId="49" fontId="11" fillId="0" borderId="8" xfId="1" applyNumberFormat="1" applyFont="1" applyBorder="1" applyAlignment="1">
      <alignment horizontal="center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/>
    <xf numFmtId="0" fontId="0" fillId="0" borderId="10" xfId="0" applyFont="1" applyBorder="1" applyAlignment="1"/>
    <xf numFmtId="0" fontId="9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/>
    <xf numFmtId="0" fontId="0" fillId="0" borderId="10" xfId="0" applyBorder="1" applyAlignment="1"/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4" fillId="5" borderId="11" xfId="1" applyNumberFormat="1" applyFont="1" applyFill="1" applyBorder="1" applyAlignment="1">
      <alignment horizontal="left" vertical="center" wrapText="1"/>
    </xf>
    <xf numFmtId="49" fontId="14" fillId="5" borderId="12" xfId="1" applyNumberFormat="1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49" fontId="14" fillId="5" borderId="11" xfId="1" applyNumberFormat="1" applyFont="1" applyFill="1" applyBorder="1" applyAlignment="1">
      <alignment vertical="center" wrapText="1"/>
    </xf>
    <xf numFmtId="49" fontId="14" fillId="5" borderId="12" xfId="1" applyNumberFormat="1" applyFont="1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topLeftCell="A13" zoomScaleSheetLayoutView="100" workbookViewId="0">
      <selection activeCell="D18" sqref="D18"/>
    </sheetView>
  </sheetViews>
  <sheetFormatPr defaultRowHeight="15"/>
  <cols>
    <col min="1" max="1" width="6.140625" customWidth="1"/>
    <col min="2" max="2" width="29.42578125" customWidth="1"/>
    <col min="3" max="3" width="12.140625" customWidth="1"/>
    <col min="10" max="10" width="10.7109375" customWidth="1"/>
    <col min="11" max="11" width="9.85546875" customWidth="1"/>
  </cols>
  <sheetData>
    <row r="1" spans="1:15" ht="69" customHeight="1">
      <c r="B1" s="3"/>
      <c r="C1" s="3"/>
      <c r="D1" s="3"/>
      <c r="E1" s="3"/>
      <c r="F1" s="3"/>
      <c r="G1" s="3"/>
      <c r="H1" s="3"/>
      <c r="I1" s="139" t="s">
        <v>92</v>
      </c>
      <c r="J1" s="140"/>
      <c r="K1" s="140"/>
    </row>
    <row r="2" spans="1:15" ht="18" customHeight="1">
      <c r="B2" s="3"/>
      <c r="C2" s="3"/>
      <c r="D2" s="3"/>
      <c r="E2" s="3"/>
      <c r="F2" s="3"/>
      <c r="G2" s="3"/>
      <c r="H2" s="3"/>
      <c r="I2" s="55"/>
      <c r="J2" s="56"/>
      <c r="K2" s="56"/>
    </row>
    <row r="3" spans="1:15" ht="21.75" customHeight="1">
      <c r="A3" s="141" t="s">
        <v>61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5" ht="16.5" customHeight="1">
      <c r="B4" s="3"/>
      <c r="C4" s="3"/>
      <c r="D4" s="3"/>
      <c r="E4" s="3"/>
      <c r="F4" s="3"/>
      <c r="G4" s="3"/>
      <c r="H4" s="3"/>
      <c r="I4" s="7"/>
      <c r="J4" s="8"/>
      <c r="K4" s="8"/>
    </row>
    <row r="5" spans="1:15">
      <c r="A5" s="5" t="s">
        <v>62</v>
      </c>
      <c r="B5" s="3"/>
      <c r="C5" s="152" t="s">
        <v>77</v>
      </c>
      <c r="D5" s="153"/>
      <c r="E5" s="153"/>
      <c r="F5" s="153"/>
      <c r="G5" s="153"/>
      <c r="H5" s="153"/>
      <c r="I5" s="153"/>
      <c r="J5" s="153"/>
      <c r="K5" s="153"/>
    </row>
    <row r="6" spans="1:15">
      <c r="A6" s="5" t="s">
        <v>63</v>
      </c>
      <c r="B6" s="3"/>
      <c r="C6" s="152" t="s">
        <v>81</v>
      </c>
      <c r="D6" s="152"/>
      <c r="E6" s="152"/>
      <c r="F6" s="152"/>
      <c r="G6" s="152"/>
      <c r="H6" s="152"/>
      <c r="I6" s="152"/>
      <c r="J6" s="152"/>
      <c r="K6" s="152"/>
    </row>
    <row r="7" spans="1:15" ht="12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5" s="2" customFormat="1" ht="15.75" thickBot="1">
      <c r="A8" s="143" t="s">
        <v>0</v>
      </c>
      <c r="B8" s="146" t="s">
        <v>1</v>
      </c>
      <c r="C8" s="146" t="s">
        <v>2</v>
      </c>
      <c r="D8" s="149" t="s">
        <v>3</v>
      </c>
      <c r="E8" s="150"/>
      <c r="F8" s="150"/>
      <c r="G8" s="150"/>
      <c r="H8" s="150"/>
      <c r="I8" s="150"/>
      <c r="J8" s="150"/>
      <c r="K8" s="151"/>
      <c r="L8" s="1"/>
    </row>
    <row r="9" spans="1:15" s="2" customFormat="1" ht="15.75" thickBot="1">
      <c r="A9" s="144"/>
      <c r="B9" s="147"/>
      <c r="C9" s="147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4" t="s">
        <v>14</v>
      </c>
      <c r="L9" s="1"/>
    </row>
    <row r="10" spans="1:15" s="2" customFormat="1" ht="23.25" customHeight="1" thickBot="1">
      <c r="A10" s="145"/>
      <c r="B10" s="148"/>
      <c r="C10" s="148"/>
      <c r="D10" s="4" t="s">
        <v>4</v>
      </c>
      <c r="E10" s="4" t="s">
        <v>5</v>
      </c>
      <c r="F10" s="4" t="s">
        <v>6</v>
      </c>
      <c r="G10" s="4" t="s">
        <v>6</v>
      </c>
      <c r="H10" s="4" t="s">
        <v>6</v>
      </c>
      <c r="I10" s="4" t="s">
        <v>6</v>
      </c>
      <c r="J10" s="4" t="s">
        <v>6</v>
      </c>
      <c r="K10" s="4" t="s">
        <v>6</v>
      </c>
      <c r="L10" s="1"/>
      <c r="O10" s="1"/>
    </row>
    <row r="11" spans="1:15">
      <c r="A11" s="11"/>
      <c r="B11" s="138" t="s">
        <v>76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5" ht="76.5">
      <c r="A12" s="74">
        <v>1</v>
      </c>
      <c r="B12" s="65" t="s">
        <v>88</v>
      </c>
      <c r="C12" s="87" t="s">
        <v>64</v>
      </c>
      <c r="D12" s="87">
        <v>0</v>
      </c>
      <c r="E12" s="87">
        <v>0</v>
      </c>
      <c r="F12" s="87">
        <v>0</v>
      </c>
      <c r="G12" s="87">
        <v>0</v>
      </c>
      <c r="H12" s="87">
        <v>618</v>
      </c>
      <c r="I12" s="87">
        <v>500</v>
      </c>
      <c r="J12" s="87">
        <v>500</v>
      </c>
      <c r="K12" s="87">
        <v>500</v>
      </c>
    </row>
    <row r="13" spans="1:15" ht="69" customHeight="1">
      <c r="A13" s="10">
        <v>2</v>
      </c>
      <c r="B13" s="20" t="s">
        <v>130</v>
      </c>
      <c r="C13" s="10" t="s">
        <v>131</v>
      </c>
      <c r="D13" s="19"/>
      <c r="E13" s="19">
        <v>17.3</v>
      </c>
      <c r="F13" s="19">
        <v>17.7</v>
      </c>
      <c r="G13" s="19">
        <v>17.8</v>
      </c>
      <c r="H13" s="19">
        <v>18</v>
      </c>
      <c r="I13" s="19">
        <v>18.2</v>
      </c>
      <c r="J13" s="19">
        <v>18.399999999999999</v>
      </c>
      <c r="K13" s="19">
        <v>18.600000000000001</v>
      </c>
    </row>
    <row r="14" spans="1:15" s="85" customFormat="1" ht="50.25" customHeight="1">
      <c r="A14" s="78">
        <v>3</v>
      </c>
      <c r="B14" s="79" t="s">
        <v>105</v>
      </c>
      <c r="C14" s="78" t="s">
        <v>89</v>
      </c>
      <c r="D14" s="84">
        <v>0</v>
      </c>
      <c r="E14" s="84">
        <v>0</v>
      </c>
      <c r="F14" s="84">
        <v>2</v>
      </c>
      <c r="G14" s="84">
        <v>3</v>
      </c>
      <c r="H14" s="84">
        <v>3</v>
      </c>
      <c r="I14" s="84">
        <v>3</v>
      </c>
      <c r="J14" s="84">
        <v>3</v>
      </c>
      <c r="K14" s="84">
        <v>3</v>
      </c>
    </row>
    <row r="15" spans="1:15" ht="18" customHeight="1">
      <c r="A15" s="154" t="s">
        <v>91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77"/>
    </row>
    <row r="16" spans="1:15" s="17" customFormat="1" ht="47.25" customHeight="1">
      <c r="A16" s="87">
        <v>4</v>
      </c>
      <c r="B16" s="88" t="s">
        <v>109</v>
      </c>
      <c r="C16" s="87" t="s">
        <v>89</v>
      </c>
      <c r="D16" s="87">
        <v>100</v>
      </c>
      <c r="E16" s="87">
        <v>100</v>
      </c>
      <c r="F16" s="87">
        <v>100</v>
      </c>
      <c r="G16" s="87">
        <v>100</v>
      </c>
      <c r="H16" s="87">
        <v>100</v>
      </c>
      <c r="I16" s="87">
        <v>100</v>
      </c>
      <c r="J16" s="87">
        <v>100</v>
      </c>
      <c r="K16" s="87">
        <v>100</v>
      </c>
    </row>
    <row r="17" spans="1:11" s="17" customFormat="1" ht="67.5" customHeight="1">
      <c r="A17" s="87">
        <v>5</v>
      </c>
      <c r="B17" s="89" t="s">
        <v>110</v>
      </c>
      <c r="C17" s="87" t="s">
        <v>111</v>
      </c>
      <c r="D17" s="87">
        <v>18</v>
      </c>
      <c r="E17" s="87">
        <v>18</v>
      </c>
      <c r="F17" s="87">
        <v>18</v>
      </c>
      <c r="G17" s="87">
        <v>18</v>
      </c>
      <c r="H17" s="87">
        <v>19</v>
      </c>
      <c r="I17" s="87">
        <v>19</v>
      </c>
      <c r="J17" s="87">
        <v>20</v>
      </c>
      <c r="K17" s="87">
        <v>20</v>
      </c>
    </row>
    <row r="18" spans="1:11" s="17" customFormat="1" ht="48" customHeight="1">
      <c r="A18" s="10">
        <v>6</v>
      </c>
      <c r="B18" s="114" t="s">
        <v>133</v>
      </c>
      <c r="C18" s="18" t="s">
        <v>89</v>
      </c>
      <c r="D18" s="19"/>
      <c r="E18" s="19"/>
      <c r="F18" s="19">
        <v>3.7</v>
      </c>
      <c r="G18" s="19">
        <v>3</v>
      </c>
      <c r="H18" s="19">
        <v>3</v>
      </c>
      <c r="I18" s="19">
        <v>3.5</v>
      </c>
      <c r="J18" s="19">
        <v>4.5</v>
      </c>
      <c r="K18" s="19">
        <v>5</v>
      </c>
    </row>
    <row r="19" spans="1:11" s="17" customFormat="1" ht="67.5" customHeight="1">
      <c r="A19" s="10">
        <v>7</v>
      </c>
      <c r="B19" s="81" t="s">
        <v>112</v>
      </c>
      <c r="C19" s="18" t="s">
        <v>89</v>
      </c>
      <c r="D19" s="19">
        <v>0</v>
      </c>
      <c r="E19" s="19">
        <v>0</v>
      </c>
      <c r="F19" s="19">
        <v>0</v>
      </c>
      <c r="G19" s="19">
        <v>0.1</v>
      </c>
      <c r="H19" s="19">
        <v>2.5</v>
      </c>
      <c r="I19" s="19">
        <v>2</v>
      </c>
      <c r="J19" s="19">
        <v>2</v>
      </c>
      <c r="K19" s="19">
        <v>2</v>
      </c>
    </row>
    <row r="20" spans="1:11">
      <c r="A20" s="9"/>
      <c r="B20" s="138" t="s">
        <v>73</v>
      </c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ht="26.25">
      <c r="A21" s="10">
        <v>8</v>
      </c>
      <c r="B21" s="73" t="s">
        <v>129</v>
      </c>
      <c r="C21" s="10" t="s">
        <v>74</v>
      </c>
      <c r="D21" s="19">
        <v>3761</v>
      </c>
      <c r="E21" s="19">
        <v>4683</v>
      </c>
      <c r="F21" s="19">
        <v>2103</v>
      </c>
      <c r="G21" s="19">
        <v>3000</v>
      </c>
      <c r="H21" s="19">
        <v>3000</v>
      </c>
      <c r="I21" s="19">
        <v>3000</v>
      </c>
      <c r="J21" s="19">
        <v>3000</v>
      </c>
      <c r="K21" s="19">
        <v>3000</v>
      </c>
    </row>
    <row r="22" spans="1:11" ht="89.25">
      <c r="A22" s="12">
        <v>9</v>
      </c>
      <c r="B22" s="65" t="s">
        <v>90</v>
      </c>
      <c r="C22" s="10" t="s">
        <v>89</v>
      </c>
      <c r="D22" s="19">
        <v>1.6</v>
      </c>
      <c r="E22" s="19">
        <v>1.6</v>
      </c>
      <c r="F22" s="19">
        <v>1.9</v>
      </c>
      <c r="G22" s="19">
        <v>20</v>
      </c>
      <c r="H22" s="19">
        <v>40</v>
      </c>
      <c r="I22" s="19">
        <v>40</v>
      </c>
      <c r="J22" s="19">
        <v>40</v>
      </c>
      <c r="K22" s="19">
        <v>40</v>
      </c>
    </row>
    <row r="23" spans="1:11" ht="63.75">
      <c r="A23" s="10">
        <v>10</v>
      </c>
      <c r="B23" s="65" t="s">
        <v>127</v>
      </c>
      <c r="C23" s="10" t="s">
        <v>89</v>
      </c>
      <c r="D23" s="19">
        <v>0.36</v>
      </c>
      <c r="E23" s="19">
        <v>0.38</v>
      </c>
      <c r="F23" s="19">
        <v>0.4</v>
      </c>
      <c r="G23" s="19">
        <v>0.42</v>
      </c>
      <c r="H23" s="19">
        <v>0.42</v>
      </c>
      <c r="I23" s="19">
        <v>0.42</v>
      </c>
      <c r="J23" s="19">
        <v>0.42</v>
      </c>
      <c r="K23" s="19">
        <v>0.42</v>
      </c>
    </row>
    <row r="24" spans="1:11" ht="51">
      <c r="A24" s="10">
        <v>11</v>
      </c>
      <c r="B24" s="65" t="s">
        <v>128</v>
      </c>
      <c r="C24" s="10" t="s">
        <v>75</v>
      </c>
      <c r="D24" s="19">
        <v>525.61</v>
      </c>
      <c r="E24" s="19">
        <v>525.61</v>
      </c>
      <c r="F24" s="19">
        <v>525.61</v>
      </c>
      <c r="G24" s="19">
        <v>511.63</v>
      </c>
      <c r="H24" s="19">
        <v>511.63</v>
      </c>
      <c r="I24" s="19">
        <v>511.63</v>
      </c>
      <c r="J24" s="19">
        <v>511.63</v>
      </c>
      <c r="K24" s="19">
        <v>511.63</v>
      </c>
    </row>
    <row r="25" spans="1:1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mergeCells count="11">
    <mergeCell ref="B20:K20"/>
    <mergeCell ref="I1:K1"/>
    <mergeCell ref="B11:K11"/>
    <mergeCell ref="A3:K3"/>
    <mergeCell ref="A8:A10"/>
    <mergeCell ref="B8:B10"/>
    <mergeCell ref="C8:C10"/>
    <mergeCell ref="D8:K8"/>
    <mergeCell ref="C5:K5"/>
    <mergeCell ref="A15:J15"/>
    <mergeCell ref="C6:K6"/>
  </mergeCells>
  <pageMargins left="0.70866141732283472" right="0.70866141732283472" top="0.74803149606299213" bottom="0.74803149606299213" header="0.31496062992125984" footer="0.31496062992125984"/>
  <pageSetup paperSize="9" scale="99" firstPageNumber="33" orientation="landscape" useFirstPageNumber="1" r:id="rId1"/>
  <headerFooter>
    <oddHeader>&amp;C&amp;P</oddHeader>
  </headerFooter>
  <rowBreaks count="3" manualBreakCount="3">
    <brk id="14" max="10" man="1"/>
    <brk id="19" max="10" man="1"/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topLeftCell="A16" zoomScale="75" zoomScaleSheetLayoutView="75" workbookViewId="0">
      <selection activeCell="E13" sqref="E13"/>
    </sheetView>
  </sheetViews>
  <sheetFormatPr defaultRowHeight="15"/>
  <cols>
    <col min="1" max="1" width="5.5703125" customWidth="1"/>
    <col min="2" max="2" width="33.28515625" customWidth="1"/>
    <col min="3" max="3" width="27" customWidth="1"/>
    <col min="4" max="4" width="15.140625" customWidth="1"/>
    <col min="5" max="5" width="35.5703125" customWidth="1"/>
    <col min="6" max="6" width="48.140625" customWidth="1"/>
  </cols>
  <sheetData>
    <row r="1" spans="1:11" ht="64.5" customHeight="1">
      <c r="B1" s="3"/>
      <c r="C1" s="3"/>
      <c r="D1" s="3"/>
      <c r="E1" s="3" t="s">
        <v>52</v>
      </c>
      <c r="F1" s="75" t="s">
        <v>93</v>
      </c>
    </row>
    <row r="2" spans="1:11" ht="21.75" customHeight="1">
      <c r="B2" s="3"/>
      <c r="C2" s="3"/>
      <c r="D2" s="3"/>
      <c r="E2" s="7"/>
      <c r="F2" s="8"/>
    </row>
    <row r="3" spans="1:11" ht="23.25" customHeight="1">
      <c r="A3" s="141" t="s">
        <v>61</v>
      </c>
      <c r="B3" s="141"/>
      <c r="C3" s="141"/>
      <c r="D3" s="141"/>
      <c r="E3" s="141"/>
      <c r="F3" s="141"/>
      <c r="G3" s="61"/>
      <c r="H3" s="61"/>
      <c r="I3" s="61"/>
      <c r="J3" s="61"/>
      <c r="K3" s="61"/>
    </row>
    <row r="4" spans="1:11" ht="23.25" customHeight="1">
      <c r="B4" s="3"/>
      <c r="C4" s="3"/>
      <c r="D4" s="3"/>
      <c r="E4" s="3"/>
      <c r="F4" s="3"/>
      <c r="G4" s="3"/>
      <c r="H4" s="3"/>
      <c r="I4" s="63"/>
      <c r="J4" s="64"/>
      <c r="K4" s="64"/>
    </row>
    <row r="5" spans="1:11">
      <c r="A5" s="5" t="s">
        <v>62</v>
      </c>
      <c r="B5" s="3"/>
      <c r="C5" s="157" t="s">
        <v>77</v>
      </c>
      <c r="D5" s="158"/>
      <c r="E5" s="158"/>
      <c r="F5" s="158"/>
      <c r="G5" s="158"/>
      <c r="H5" s="158"/>
      <c r="I5" s="158"/>
      <c r="J5" s="158"/>
      <c r="K5" s="158"/>
    </row>
    <row r="6" spans="1:11">
      <c r="A6" s="5" t="s">
        <v>63</v>
      </c>
      <c r="B6" s="3"/>
      <c r="C6" s="157" t="s">
        <v>81</v>
      </c>
      <c r="D6" s="158"/>
      <c r="E6" s="158"/>
      <c r="F6" s="158"/>
      <c r="G6" s="3"/>
      <c r="H6" s="3"/>
      <c r="I6" s="3"/>
      <c r="J6" s="3"/>
      <c r="K6" s="3"/>
    </row>
    <row r="7" spans="1:11" ht="15.75" thickBot="1">
      <c r="A7" s="5"/>
      <c r="B7" s="6"/>
      <c r="C7" s="3"/>
      <c r="D7" s="3"/>
      <c r="E7" s="3"/>
      <c r="F7" s="3"/>
    </row>
    <row r="8" spans="1:11" ht="68.25" customHeight="1" thickBot="1">
      <c r="A8" s="13" t="s">
        <v>0</v>
      </c>
      <c r="B8" s="13" t="s">
        <v>16</v>
      </c>
      <c r="C8" s="13" t="s">
        <v>51</v>
      </c>
      <c r="D8" s="13" t="s">
        <v>17</v>
      </c>
      <c r="E8" s="13" t="s">
        <v>46</v>
      </c>
      <c r="F8" s="13" t="s">
        <v>47</v>
      </c>
    </row>
    <row r="9" spans="1:11" ht="20.25" customHeight="1">
      <c r="A9" s="18"/>
      <c r="B9" s="138" t="s">
        <v>78</v>
      </c>
      <c r="C9" s="138"/>
      <c r="D9" s="138"/>
      <c r="E9" s="138"/>
      <c r="F9" s="138"/>
    </row>
    <row r="10" spans="1:11" ht="98.25" customHeight="1">
      <c r="A10" s="78"/>
      <c r="B10" s="79" t="s">
        <v>100</v>
      </c>
      <c r="C10" s="78"/>
      <c r="D10" s="78" t="s">
        <v>36</v>
      </c>
      <c r="E10" s="78" t="s">
        <v>49</v>
      </c>
      <c r="F10" s="78" t="s">
        <v>49</v>
      </c>
    </row>
    <row r="11" spans="1:11" ht="27" customHeight="1">
      <c r="A11" s="159" t="s">
        <v>91</v>
      </c>
      <c r="B11" s="160"/>
      <c r="C11" s="160"/>
      <c r="D11" s="160"/>
      <c r="E11" s="160"/>
      <c r="F11" s="161"/>
    </row>
    <row r="12" spans="1:11" ht="130.5" customHeight="1">
      <c r="A12" s="80"/>
      <c r="B12" s="81" t="s">
        <v>95</v>
      </c>
      <c r="C12" s="80" t="s">
        <v>81</v>
      </c>
      <c r="D12" s="78" t="s">
        <v>36</v>
      </c>
      <c r="E12" s="81" t="s">
        <v>102</v>
      </c>
      <c r="F12" s="114" t="s">
        <v>132</v>
      </c>
    </row>
    <row r="13" spans="1:11" ht="129" customHeight="1">
      <c r="A13" s="80"/>
      <c r="B13" s="81" t="s">
        <v>96</v>
      </c>
      <c r="C13" s="80" t="s">
        <v>81</v>
      </c>
      <c r="D13" s="78" t="s">
        <v>36</v>
      </c>
      <c r="E13" s="81" t="s">
        <v>103</v>
      </c>
      <c r="F13" s="94" t="s">
        <v>125</v>
      </c>
    </row>
    <row r="14" spans="1:11" ht="147.6" customHeight="1">
      <c r="A14" s="80"/>
      <c r="B14" s="94" t="s">
        <v>122</v>
      </c>
      <c r="C14" s="80" t="s">
        <v>81</v>
      </c>
      <c r="D14" s="78" t="s">
        <v>36</v>
      </c>
      <c r="E14" s="80" t="s">
        <v>123</v>
      </c>
      <c r="F14" s="94" t="s">
        <v>124</v>
      </c>
    </row>
    <row r="15" spans="1:11" ht="191.25" customHeight="1">
      <c r="A15" s="80"/>
      <c r="B15" s="81" t="s">
        <v>97</v>
      </c>
      <c r="C15" s="80" t="s">
        <v>81</v>
      </c>
      <c r="D15" s="78" t="s">
        <v>36</v>
      </c>
      <c r="E15" s="80" t="s">
        <v>104</v>
      </c>
      <c r="F15" s="86" t="s">
        <v>113</v>
      </c>
    </row>
    <row r="16" spans="1:11" ht="14.25" customHeight="1">
      <c r="A16" s="18" t="s">
        <v>18</v>
      </c>
      <c r="B16" s="138" t="s">
        <v>73</v>
      </c>
      <c r="C16" s="138"/>
      <c r="D16" s="138"/>
      <c r="E16" s="138"/>
      <c r="F16" s="138"/>
    </row>
    <row r="17" spans="1:8" ht="105" customHeight="1">
      <c r="A17" s="23" t="s">
        <v>40</v>
      </c>
      <c r="B17" s="24" t="s">
        <v>79</v>
      </c>
      <c r="C17" s="22" t="s">
        <v>81</v>
      </c>
      <c r="D17" s="22" t="s">
        <v>36</v>
      </c>
      <c r="E17" s="24" t="s">
        <v>108</v>
      </c>
      <c r="F17" s="20" t="s">
        <v>126</v>
      </c>
    </row>
    <row r="18" spans="1:8" s="25" customFormat="1" ht="120" customHeight="1">
      <c r="A18" s="21" t="s">
        <v>41</v>
      </c>
      <c r="B18" s="24" t="s">
        <v>80</v>
      </c>
      <c r="C18" s="22" t="s">
        <v>81</v>
      </c>
      <c r="D18" s="24" t="s">
        <v>36</v>
      </c>
      <c r="E18" s="115" t="s">
        <v>107</v>
      </c>
      <c r="F18" s="116" t="s">
        <v>106</v>
      </c>
    </row>
    <row r="19" spans="1:8">
      <c r="A19" s="10"/>
      <c r="B19" s="156"/>
      <c r="C19" s="156"/>
      <c r="D19" s="156"/>
      <c r="E19" s="156"/>
      <c r="F19" s="156"/>
      <c r="G19" s="155"/>
      <c r="H19" s="155"/>
    </row>
  </sheetData>
  <mergeCells count="8">
    <mergeCell ref="A3:F3"/>
    <mergeCell ref="G19:H19"/>
    <mergeCell ref="B16:F16"/>
    <mergeCell ref="B19:F19"/>
    <mergeCell ref="B9:F9"/>
    <mergeCell ref="C5:K5"/>
    <mergeCell ref="A11:F11"/>
    <mergeCell ref="C6:F6"/>
  </mergeCells>
  <pageMargins left="1.0629921259842521" right="0.70866141732283472" top="0.74803149606299213" bottom="0.74803149606299213" header="0.31496062992125984" footer="0.31496062992125984"/>
  <pageSetup paperSize="9" scale="75" firstPageNumber="37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tabSelected="1" view="pageBreakPreview" topLeftCell="B8" zoomScale="75" zoomScaleSheetLayoutView="75" workbookViewId="0">
      <selection activeCell="P16" sqref="P16"/>
    </sheetView>
  </sheetViews>
  <sheetFormatPr defaultRowHeight="15"/>
  <cols>
    <col min="1" max="1" width="5" style="26" customWidth="1"/>
    <col min="2" max="2" width="20.42578125" style="26" customWidth="1"/>
    <col min="3" max="3" width="30.140625" style="26" customWidth="1"/>
    <col min="4" max="4" width="18.28515625" style="26" customWidth="1"/>
    <col min="5" max="5" width="5.42578125" style="26" customWidth="1"/>
    <col min="6" max="6" width="5.5703125" style="26" customWidth="1"/>
    <col min="7" max="7" width="5.42578125" style="26" customWidth="1"/>
    <col min="8" max="8" width="5.85546875" style="26" customWidth="1"/>
    <col min="9" max="9" width="5" style="26" customWidth="1"/>
    <col min="10" max="10" width="5.28515625" style="26" customWidth="1"/>
    <col min="11" max="11" width="8.42578125" style="26" customWidth="1"/>
    <col min="12" max="12" width="4.5703125" style="27" customWidth="1"/>
    <col min="13" max="18" width="9.140625" style="26"/>
    <col min="19" max="19" width="11.5703125" style="26" customWidth="1"/>
    <col min="20" max="21" width="9.140625" style="26"/>
    <col min="22" max="22" width="9.85546875" style="26" bestFit="1" customWidth="1"/>
    <col min="23" max="23" width="14.140625" style="26" customWidth="1"/>
    <col min="24" max="24" width="15.28515625" style="26" customWidth="1"/>
    <col min="25" max="256" width="9.140625" style="26"/>
    <col min="257" max="257" width="5" style="26" customWidth="1"/>
    <col min="258" max="258" width="20.42578125" style="26" customWidth="1"/>
    <col min="259" max="259" width="30.140625" style="26" customWidth="1"/>
    <col min="260" max="260" width="18.28515625" style="26" customWidth="1"/>
    <col min="261" max="261" width="5.42578125" style="26" customWidth="1"/>
    <col min="262" max="262" width="5.5703125" style="26" customWidth="1"/>
    <col min="263" max="263" width="5.42578125" style="26" customWidth="1"/>
    <col min="264" max="264" width="5.85546875" style="26" customWidth="1"/>
    <col min="265" max="265" width="5" style="26" customWidth="1"/>
    <col min="266" max="266" width="5.28515625" style="26" customWidth="1"/>
    <col min="267" max="267" width="9.5703125" style="26" customWidth="1"/>
    <col min="268" max="268" width="4.5703125" style="26" customWidth="1"/>
    <col min="269" max="274" width="9.140625" style="26"/>
    <col min="275" max="275" width="30.42578125" style="26" customWidth="1"/>
    <col min="276" max="277" width="9.140625" style="26"/>
    <col min="278" max="278" width="9.85546875" style="26" bestFit="1" customWidth="1"/>
    <col min="279" max="279" width="14.140625" style="26" customWidth="1"/>
    <col min="280" max="280" width="15.28515625" style="26" customWidth="1"/>
    <col min="281" max="512" width="9.140625" style="26"/>
    <col min="513" max="513" width="5" style="26" customWidth="1"/>
    <col min="514" max="514" width="20.42578125" style="26" customWidth="1"/>
    <col min="515" max="515" width="30.140625" style="26" customWidth="1"/>
    <col min="516" max="516" width="18.28515625" style="26" customWidth="1"/>
    <col min="517" max="517" width="5.42578125" style="26" customWidth="1"/>
    <col min="518" max="518" width="5.5703125" style="26" customWidth="1"/>
    <col min="519" max="519" width="5.42578125" style="26" customWidth="1"/>
    <col min="520" max="520" width="5.85546875" style="26" customWidth="1"/>
    <col min="521" max="521" width="5" style="26" customWidth="1"/>
    <col min="522" max="522" width="5.28515625" style="26" customWidth="1"/>
    <col min="523" max="523" width="9.5703125" style="26" customWidth="1"/>
    <col min="524" max="524" width="4.5703125" style="26" customWidth="1"/>
    <col min="525" max="530" width="9.140625" style="26"/>
    <col min="531" max="531" width="30.42578125" style="26" customWidth="1"/>
    <col min="532" max="533" width="9.140625" style="26"/>
    <col min="534" max="534" width="9.85546875" style="26" bestFit="1" customWidth="1"/>
    <col min="535" max="535" width="14.140625" style="26" customWidth="1"/>
    <col min="536" max="536" width="15.28515625" style="26" customWidth="1"/>
    <col min="537" max="768" width="9.140625" style="26"/>
    <col min="769" max="769" width="5" style="26" customWidth="1"/>
    <col min="770" max="770" width="20.42578125" style="26" customWidth="1"/>
    <col min="771" max="771" width="30.140625" style="26" customWidth="1"/>
    <col min="772" max="772" width="18.28515625" style="26" customWidth="1"/>
    <col min="773" max="773" width="5.42578125" style="26" customWidth="1"/>
    <col min="774" max="774" width="5.5703125" style="26" customWidth="1"/>
    <col min="775" max="775" width="5.42578125" style="26" customWidth="1"/>
    <col min="776" max="776" width="5.85546875" style="26" customWidth="1"/>
    <col min="777" max="777" width="5" style="26" customWidth="1"/>
    <col min="778" max="778" width="5.28515625" style="26" customWidth="1"/>
    <col min="779" max="779" width="9.5703125" style="26" customWidth="1"/>
    <col min="780" max="780" width="4.5703125" style="26" customWidth="1"/>
    <col min="781" max="786" width="9.140625" style="26"/>
    <col min="787" max="787" width="30.42578125" style="26" customWidth="1"/>
    <col min="788" max="789" width="9.140625" style="26"/>
    <col min="790" max="790" width="9.85546875" style="26" bestFit="1" customWidth="1"/>
    <col min="791" max="791" width="14.140625" style="26" customWidth="1"/>
    <col min="792" max="792" width="15.28515625" style="26" customWidth="1"/>
    <col min="793" max="1024" width="9.140625" style="26"/>
    <col min="1025" max="1025" width="5" style="26" customWidth="1"/>
    <col min="1026" max="1026" width="20.42578125" style="26" customWidth="1"/>
    <col min="1027" max="1027" width="30.140625" style="26" customWidth="1"/>
    <col min="1028" max="1028" width="18.28515625" style="26" customWidth="1"/>
    <col min="1029" max="1029" width="5.42578125" style="26" customWidth="1"/>
    <col min="1030" max="1030" width="5.5703125" style="26" customWidth="1"/>
    <col min="1031" max="1031" width="5.42578125" style="26" customWidth="1"/>
    <col min="1032" max="1032" width="5.85546875" style="26" customWidth="1"/>
    <col min="1033" max="1033" width="5" style="26" customWidth="1"/>
    <col min="1034" max="1034" width="5.28515625" style="26" customWidth="1"/>
    <col min="1035" max="1035" width="9.5703125" style="26" customWidth="1"/>
    <col min="1036" max="1036" width="4.5703125" style="26" customWidth="1"/>
    <col min="1037" max="1042" width="9.140625" style="26"/>
    <col min="1043" max="1043" width="30.42578125" style="26" customWidth="1"/>
    <col min="1044" max="1045" width="9.140625" style="26"/>
    <col min="1046" max="1046" width="9.85546875" style="26" bestFit="1" customWidth="1"/>
    <col min="1047" max="1047" width="14.140625" style="26" customWidth="1"/>
    <col min="1048" max="1048" width="15.28515625" style="26" customWidth="1"/>
    <col min="1049" max="1280" width="9.140625" style="26"/>
    <col min="1281" max="1281" width="5" style="26" customWidth="1"/>
    <col min="1282" max="1282" width="20.42578125" style="26" customWidth="1"/>
    <col min="1283" max="1283" width="30.140625" style="26" customWidth="1"/>
    <col min="1284" max="1284" width="18.28515625" style="26" customWidth="1"/>
    <col min="1285" max="1285" width="5.42578125" style="26" customWidth="1"/>
    <col min="1286" max="1286" width="5.5703125" style="26" customWidth="1"/>
    <col min="1287" max="1287" width="5.42578125" style="26" customWidth="1"/>
    <col min="1288" max="1288" width="5.85546875" style="26" customWidth="1"/>
    <col min="1289" max="1289" width="5" style="26" customWidth="1"/>
    <col min="1290" max="1290" width="5.28515625" style="26" customWidth="1"/>
    <col min="1291" max="1291" width="9.5703125" style="26" customWidth="1"/>
    <col min="1292" max="1292" width="4.5703125" style="26" customWidth="1"/>
    <col min="1293" max="1298" width="9.140625" style="26"/>
    <col min="1299" max="1299" width="30.42578125" style="26" customWidth="1"/>
    <col min="1300" max="1301" width="9.140625" style="26"/>
    <col min="1302" max="1302" width="9.85546875" style="26" bestFit="1" customWidth="1"/>
    <col min="1303" max="1303" width="14.140625" style="26" customWidth="1"/>
    <col min="1304" max="1304" width="15.28515625" style="26" customWidth="1"/>
    <col min="1305" max="1536" width="9.140625" style="26"/>
    <col min="1537" max="1537" width="5" style="26" customWidth="1"/>
    <col min="1538" max="1538" width="20.42578125" style="26" customWidth="1"/>
    <col min="1539" max="1539" width="30.140625" style="26" customWidth="1"/>
    <col min="1540" max="1540" width="18.28515625" style="26" customWidth="1"/>
    <col min="1541" max="1541" width="5.42578125" style="26" customWidth="1"/>
    <col min="1542" max="1542" width="5.5703125" style="26" customWidth="1"/>
    <col min="1543" max="1543" width="5.42578125" style="26" customWidth="1"/>
    <col min="1544" max="1544" width="5.85546875" style="26" customWidth="1"/>
    <col min="1545" max="1545" width="5" style="26" customWidth="1"/>
    <col min="1546" max="1546" width="5.28515625" style="26" customWidth="1"/>
    <col min="1547" max="1547" width="9.5703125" style="26" customWidth="1"/>
    <col min="1548" max="1548" width="4.5703125" style="26" customWidth="1"/>
    <col min="1549" max="1554" width="9.140625" style="26"/>
    <col min="1555" max="1555" width="30.42578125" style="26" customWidth="1"/>
    <col min="1556" max="1557" width="9.140625" style="26"/>
    <col min="1558" max="1558" width="9.85546875" style="26" bestFit="1" customWidth="1"/>
    <col min="1559" max="1559" width="14.140625" style="26" customWidth="1"/>
    <col min="1560" max="1560" width="15.28515625" style="26" customWidth="1"/>
    <col min="1561" max="1792" width="9.140625" style="26"/>
    <col min="1793" max="1793" width="5" style="26" customWidth="1"/>
    <col min="1794" max="1794" width="20.42578125" style="26" customWidth="1"/>
    <col min="1795" max="1795" width="30.140625" style="26" customWidth="1"/>
    <col min="1796" max="1796" width="18.28515625" style="26" customWidth="1"/>
    <col min="1797" max="1797" width="5.42578125" style="26" customWidth="1"/>
    <col min="1798" max="1798" width="5.5703125" style="26" customWidth="1"/>
    <col min="1799" max="1799" width="5.42578125" style="26" customWidth="1"/>
    <col min="1800" max="1800" width="5.85546875" style="26" customWidth="1"/>
    <col min="1801" max="1801" width="5" style="26" customWidth="1"/>
    <col min="1802" max="1802" width="5.28515625" style="26" customWidth="1"/>
    <col min="1803" max="1803" width="9.5703125" style="26" customWidth="1"/>
    <col min="1804" max="1804" width="4.5703125" style="26" customWidth="1"/>
    <col min="1805" max="1810" width="9.140625" style="26"/>
    <col min="1811" max="1811" width="30.42578125" style="26" customWidth="1"/>
    <col min="1812" max="1813" width="9.140625" style="26"/>
    <col min="1814" max="1814" width="9.85546875" style="26" bestFit="1" customWidth="1"/>
    <col min="1815" max="1815" width="14.140625" style="26" customWidth="1"/>
    <col min="1816" max="1816" width="15.28515625" style="26" customWidth="1"/>
    <col min="1817" max="2048" width="9.140625" style="26"/>
    <col min="2049" max="2049" width="5" style="26" customWidth="1"/>
    <col min="2050" max="2050" width="20.42578125" style="26" customWidth="1"/>
    <col min="2051" max="2051" width="30.140625" style="26" customWidth="1"/>
    <col min="2052" max="2052" width="18.28515625" style="26" customWidth="1"/>
    <col min="2053" max="2053" width="5.42578125" style="26" customWidth="1"/>
    <col min="2054" max="2054" width="5.5703125" style="26" customWidth="1"/>
    <col min="2055" max="2055" width="5.42578125" style="26" customWidth="1"/>
    <col min="2056" max="2056" width="5.85546875" style="26" customWidth="1"/>
    <col min="2057" max="2057" width="5" style="26" customWidth="1"/>
    <col min="2058" max="2058" width="5.28515625" style="26" customWidth="1"/>
    <col min="2059" max="2059" width="9.5703125" style="26" customWidth="1"/>
    <col min="2060" max="2060" width="4.5703125" style="26" customWidth="1"/>
    <col min="2061" max="2066" width="9.140625" style="26"/>
    <col min="2067" max="2067" width="30.42578125" style="26" customWidth="1"/>
    <col min="2068" max="2069" width="9.140625" style="26"/>
    <col min="2070" max="2070" width="9.85546875" style="26" bestFit="1" customWidth="1"/>
    <col min="2071" max="2071" width="14.140625" style="26" customWidth="1"/>
    <col min="2072" max="2072" width="15.28515625" style="26" customWidth="1"/>
    <col min="2073" max="2304" width="9.140625" style="26"/>
    <col min="2305" max="2305" width="5" style="26" customWidth="1"/>
    <col min="2306" max="2306" width="20.42578125" style="26" customWidth="1"/>
    <col min="2307" max="2307" width="30.140625" style="26" customWidth="1"/>
    <col min="2308" max="2308" width="18.28515625" style="26" customWidth="1"/>
    <col min="2309" max="2309" width="5.42578125" style="26" customWidth="1"/>
    <col min="2310" max="2310" width="5.5703125" style="26" customWidth="1"/>
    <col min="2311" max="2311" width="5.42578125" style="26" customWidth="1"/>
    <col min="2312" max="2312" width="5.85546875" style="26" customWidth="1"/>
    <col min="2313" max="2313" width="5" style="26" customWidth="1"/>
    <col min="2314" max="2314" width="5.28515625" style="26" customWidth="1"/>
    <col min="2315" max="2315" width="9.5703125" style="26" customWidth="1"/>
    <col min="2316" max="2316" width="4.5703125" style="26" customWidth="1"/>
    <col min="2317" max="2322" width="9.140625" style="26"/>
    <col min="2323" max="2323" width="30.42578125" style="26" customWidth="1"/>
    <col min="2324" max="2325" width="9.140625" style="26"/>
    <col min="2326" max="2326" width="9.85546875" style="26" bestFit="1" customWidth="1"/>
    <col min="2327" max="2327" width="14.140625" style="26" customWidth="1"/>
    <col min="2328" max="2328" width="15.28515625" style="26" customWidth="1"/>
    <col min="2329" max="2560" width="9.140625" style="26"/>
    <col min="2561" max="2561" width="5" style="26" customWidth="1"/>
    <col min="2562" max="2562" width="20.42578125" style="26" customWidth="1"/>
    <col min="2563" max="2563" width="30.140625" style="26" customWidth="1"/>
    <col min="2564" max="2564" width="18.28515625" style="26" customWidth="1"/>
    <col min="2565" max="2565" width="5.42578125" style="26" customWidth="1"/>
    <col min="2566" max="2566" width="5.5703125" style="26" customWidth="1"/>
    <col min="2567" max="2567" width="5.42578125" style="26" customWidth="1"/>
    <col min="2568" max="2568" width="5.85546875" style="26" customWidth="1"/>
    <col min="2569" max="2569" width="5" style="26" customWidth="1"/>
    <col min="2570" max="2570" width="5.28515625" style="26" customWidth="1"/>
    <col min="2571" max="2571" width="9.5703125" style="26" customWidth="1"/>
    <col min="2572" max="2572" width="4.5703125" style="26" customWidth="1"/>
    <col min="2573" max="2578" width="9.140625" style="26"/>
    <col min="2579" max="2579" width="30.42578125" style="26" customWidth="1"/>
    <col min="2580" max="2581" width="9.140625" style="26"/>
    <col min="2582" max="2582" width="9.85546875" style="26" bestFit="1" customWidth="1"/>
    <col min="2583" max="2583" width="14.140625" style="26" customWidth="1"/>
    <col min="2584" max="2584" width="15.28515625" style="26" customWidth="1"/>
    <col min="2585" max="2816" width="9.140625" style="26"/>
    <col min="2817" max="2817" width="5" style="26" customWidth="1"/>
    <col min="2818" max="2818" width="20.42578125" style="26" customWidth="1"/>
    <col min="2819" max="2819" width="30.140625" style="26" customWidth="1"/>
    <col min="2820" max="2820" width="18.28515625" style="26" customWidth="1"/>
    <col min="2821" max="2821" width="5.42578125" style="26" customWidth="1"/>
    <col min="2822" max="2822" width="5.5703125" style="26" customWidth="1"/>
    <col min="2823" max="2823" width="5.42578125" style="26" customWidth="1"/>
    <col min="2824" max="2824" width="5.85546875" style="26" customWidth="1"/>
    <col min="2825" max="2825" width="5" style="26" customWidth="1"/>
    <col min="2826" max="2826" width="5.28515625" style="26" customWidth="1"/>
    <col min="2827" max="2827" width="9.5703125" style="26" customWidth="1"/>
    <col min="2828" max="2828" width="4.5703125" style="26" customWidth="1"/>
    <col min="2829" max="2834" width="9.140625" style="26"/>
    <col min="2835" max="2835" width="30.42578125" style="26" customWidth="1"/>
    <col min="2836" max="2837" width="9.140625" style="26"/>
    <col min="2838" max="2838" width="9.85546875" style="26" bestFit="1" customWidth="1"/>
    <col min="2839" max="2839" width="14.140625" style="26" customWidth="1"/>
    <col min="2840" max="2840" width="15.28515625" style="26" customWidth="1"/>
    <col min="2841" max="3072" width="9.140625" style="26"/>
    <col min="3073" max="3073" width="5" style="26" customWidth="1"/>
    <col min="3074" max="3074" width="20.42578125" style="26" customWidth="1"/>
    <col min="3075" max="3075" width="30.140625" style="26" customWidth="1"/>
    <col min="3076" max="3076" width="18.28515625" style="26" customWidth="1"/>
    <col min="3077" max="3077" width="5.42578125" style="26" customWidth="1"/>
    <col min="3078" max="3078" width="5.5703125" style="26" customWidth="1"/>
    <col min="3079" max="3079" width="5.42578125" style="26" customWidth="1"/>
    <col min="3080" max="3080" width="5.85546875" style="26" customWidth="1"/>
    <col min="3081" max="3081" width="5" style="26" customWidth="1"/>
    <col min="3082" max="3082" width="5.28515625" style="26" customWidth="1"/>
    <col min="3083" max="3083" width="9.5703125" style="26" customWidth="1"/>
    <col min="3084" max="3084" width="4.5703125" style="26" customWidth="1"/>
    <col min="3085" max="3090" width="9.140625" style="26"/>
    <col min="3091" max="3091" width="30.42578125" style="26" customWidth="1"/>
    <col min="3092" max="3093" width="9.140625" style="26"/>
    <col min="3094" max="3094" width="9.85546875" style="26" bestFit="1" customWidth="1"/>
    <col min="3095" max="3095" width="14.140625" style="26" customWidth="1"/>
    <col min="3096" max="3096" width="15.28515625" style="26" customWidth="1"/>
    <col min="3097" max="3328" width="9.140625" style="26"/>
    <col min="3329" max="3329" width="5" style="26" customWidth="1"/>
    <col min="3330" max="3330" width="20.42578125" style="26" customWidth="1"/>
    <col min="3331" max="3331" width="30.140625" style="26" customWidth="1"/>
    <col min="3332" max="3332" width="18.28515625" style="26" customWidth="1"/>
    <col min="3333" max="3333" width="5.42578125" style="26" customWidth="1"/>
    <col min="3334" max="3334" width="5.5703125" style="26" customWidth="1"/>
    <col min="3335" max="3335" width="5.42578125" style="26" customWidth="1"/>
    <col min="3336" max="3336" width="5.85546875" style="26" customWidth="1"/>
    <col min="3337" max="3337" width="5" style="26" customWidth="1"/>
    <col min="3338" max="3338" width="5.28515625" style="26" customWidth="1"/>
    <col min="3339" max="3339" width="9.5703125" style="26" customWidth="1"/>
    <col min="3340" max="3340" width="4.5703125" style="26" customWidth="1"/>
    <col min="3341" max="3346" width="9.140625" style="26"/>
    <col min="3347" max="3347" width="30.42578125" style="26" customWidth="1"/>
    <col min="3348" max="3349" width="9.140625" style="26"/>
    <col min="3350" max="3350" width="9.85546875" style="26" bestFit="1" customWidth="1"/>
    <col min="3351" max="3351" width="14.140625" style="26" customWidth="1"/>
    <col min="3352" max="3352" width="15.28515625" style="26" customWidth="1"/>
    <col min="3353" max="3584" width="9.140625" style="26"/>
    <col min="3585" max="3585" width="5" style="26" customWidth="1"/>
    <col min="3586" max="3586" width="20.42578125" style="26" customWidth="1"/>
    <col min="3587" max="3587" width="30.140625" style="26" customWidth="1"/>
    <col min="3588" max="3588" width="18.28515625" style="26" customWidth="1"/>
    <col min="3589" max="3589" width="5.42578125" style="26" customWidth="1"/>
    <col min="3590" max="3590" width="5.5703125" style="26" customWidth="1"/>
    <col min="3591" max="3591" width="5.42578125" style="26" customWidth="1"/>
    <col min="3592" max="3592" width="5.85546875" style="26" customWidth="1"/>
    <col min="3593" max="3593" width="5" style="26" customWidth="1"/>
    <col min="3594" max="3594" width="5.28515625" style="26" customWidth="1"/>
    <col min="3595" max="3595" width="9.5703125" style="26" customWidth="1"/>
    <col min="3596" max="3596" width="4.5703125" style="26" customWidth="1"/>
    <col min="3597" max="3602" width="9.140625" style="26"/>
    <col min="3603" max="3603" width="30.42578125" style="26" customWidth="1"/>
    <col min="3604" max="3605" width="9.140625" style="26"/>
    <col min="3606" max="3606" width="9.85546875" style="26" bestFit="1" customWidth="1"/>
    <col min="3607" max="3607" width="14.140625" style="26" customWidth="1"/>
    <col min="3608" max="3608" width="15.28515625" style="26" customWidth="1"/>
    <col min="3609" max="3840" width="9.140625" style="26"/>
    <col min="3841" max="3841" width="5" style="26" customWidth="1"/>
    <col min="3842" max="3842" width="20.42578125" style="26" customWidth="1"/>
    <col min="3843" max="3843" width="30.140625" style="26" customWidth="1"/>
    <col min="3844" max="3844" width="18.28515625" style="26" customWidth="1"/>
    <col min="3845" max="3845" width="5.42578125" style="26" customWidth="1"/>
    <col min="3846" max="3846" width="5.5703125" style="26" customWidth="1"/>
    <col min="3847" max="3847" width="5.42578125" style="26" customWidth="1"/>
    <col min="3848" max="3848" width="5.85546875" style="26" customWidth="1"/>
    <col min="3849" max="3849" width="5" style="26" customWidth="1"/>
    <col min="3850" max="3850" width="5.28515625" style="26" customWidth="1"/>
    <col min="3851" max="3851" width="9.5703125" style="26" customWidth="1"/>
    <col min="3852" max="3852" width="4.5703125" style="26" customWidth="1"/>
    <col min="3853" max="3858" width="9.140625" style="26"/>
    <col min="3859" max="3859" width="30.42578125" style="26" customWidth="1"/>
    <col min="3860" max="3861" width="9.140625" style="26"/>
    <col min="3862" max="3862" width="9.85546875" style="26" bestFit="1" customWidth="1"/>
    <col min="3863" max="3863" width="14.140625" style="26" customWidth="1"/>
    <col min="3864" max="3864" width="15.28515625" style="26" customWidth="1"/>
    <col min="3865" max="4096" width="9.140625" style="26"/>
    <col min="4097" max="4097" width="5" style="26" customWidth="1"/>
    <col min="4098" max="4098" width="20.42578125" style="26" customWidth="1"/>
    <col min="4099" max="4099" width="30.140625" style="26" customWidth="1"/>
    <col min="4100" max="4100" width="18.28515625" style="26" customWidth="1"/>
    <col min="4101" max="4101" width="5.42578125" style="26" customWidth="1"/>
    <col min="4102" max="4102" width="5.5703125" style="26" customWidth="1"/>
    <col min="4103" max="4103" width="5.42578125" style="26" customWidth="1"/>
    <col min="4104" max="4104" width="5.85546875" style="26" customWidth="1"/>
    <col min="4105" max="4105" width="5" style="26" customWidth="1"/>
    <col min="4106" max="4106" width="5.28515625" style="26" customWidth="1"/>
    <col min="4107" max="4107" width="9.5703125" style="26" customWidth="1"/>
    <col min="4108" max="4108" width="4.5703125" style="26" customWidth="1"/>
    <col min="4109" max="4114" width="9.140625" style="26"/>
    <col min="4115" max="4115" width="30.42578125" style="26" customWidth="1"/>
    <col min="4116" max="4117" width="9.140625" style="26"/>
    <col min="4118" max="4118" width="9.85546875" style="26" bestFit="1" customWidth="1"/>
    <col min="4119" max="4119" width="14.140625" style="26" customWidth="1"/>
    <col min="4120" max="4120" width="15.28515625" style="26" customWidth="1"/>
    <col min="4121" max="4352" width="9.140625" style="26"/>
    <col min="4353" max="4353" width="5" style="26" customWidth="1"/>
    <col min="4354" max="4354" width="20.42578125" style="26" customWidth="1"/>
    <col min="4355" max="4355" width="30.140625" style="26" customWidth="1"/>
    <col min="4356" max="4356" width="18.28515625" style="26" customWidth="1"/>
    <col min="4357" max="4357" width="5.42578125" style="26" customWidth="1"/>
    <col min="4358" max="4358" width="5.5703125" style="26" customWidth="1"/>
    <col min="4359" max="4359" width="5.42578125" style="26" customWidth="1"/>
    <col min="4360" max="4360" width="5.85546875" style="26" customWidth="1"/>
    <col min="4361" max="4361" width="5" style="26" customWidth="1"/>
    <col min="4362" max="4362" width="5.28515625" style="26" customWidth="1"/>
    <col min="4363" max="4363" width="9.5703125" style="26" customWidth="1"/>
    <col min="4364" max="4364" width="4.5703125" style="26" customWidth="1"/>
    <col min="4365" max="4370" width="9.140625" style="26"/>
    <col min="4371" max="4371" width="30.42578125" style="26" customWidth="1"/>
    <col min="4372" max="4373" width="9.140625" style="26"/>
    <col min="4374" max="4374" width="9.85546875" style="26" bestFit="1" customWidth="1"/>
    <col min="4375" max="4375" width="14.140625" style="26" customWidth="1"/>
    <col min="4376" max="4376" width="15.28515625" style="26" customWidth="1"/>
    <col min="4377" max="4608" width="9.140625" style="26"/>
    <col min="4609" max="4609" width="5" style="26" customWidth="1"/>
    <col min="4610" max="4610" width="20.42578125" style="26" customWidth="1"/>
    <col min="4611" max="4611" width="30.140625" style="26" customWidth="1"/>
    <col min="4612" max="4612" width="18.28515625" style="26" customWidth="1"/>
    <col min="4613" max="4613" width="5.42578125" style="26" customWidth="1"/>
    <col min="4614" max="4614" width="5.5703125" style="26" customWidth="1"/>
    <col min="4615" max="4615" width="5.42578125" style="26" customWidth="1"/>
    <col min="4616" max="4616" width="5.85546875" style="26" customWidth="1"/>
    <col min="4617" max="4617" width="5" style="26" customWidth="1"/>
    <col min="4618" max="4618" width="5.28515625" style="26" customWidth="1"/>
    <col min="4619" max="4619" width="9.5703125" style="26" customWidth="1"/>
    <col min="4620" max="4620" width="4.5703125" style="26" customWidth="1"/>
    <col min="4621" max="4626" width="9.140625" style="26"/>
    <col min="4627" max="4627" width="30.42578125" style="26" customWidth="1"/>
    <col min="4628" max="4629" width="9.140625" style="26"/>
    <col min="4630" max="4630" width="9.85546875" style="26" bestFit="1" customWidth="1"/>
    <col min="4631" max="4631" width="14.140625" style="26" customWidth="1"/>
    <col min="4632" max="4632" width="15.28515625" style="26" customWidth="1"/>
    <col min="4633" max="4864" width="9.140625" style="26"/>
    <col min="4865" max="4865" width="5" style="26" customWidth="1"/>
    <col min="4866" max="4866" width="20.42578125" style="26" customWidth="1"/>
    <col min="4867" max="4867" width="30.140625" style="26" customWidth="1"/>
    <col min="4868" max="4868" width="18.28515625" style="26" customWidth="1"/>
    <col min="4869" max="4869" width="5.42578125" style="26" customWidth="1"/>
    <col min="4870" max="4870" width="5.5703125" style="26" customWidth="1"/>
    <col min="4871" max="4871" width="5.42578125" style="26" customWidth="1"/>
    <col min="4872" max="4872" width="5.85546875" style="26" customWidth="1"/>
    <col min="4873" max="4873" width="5" style="26" customWidth="1"/>
    <col min="4874" max="4874" width="5.28515625" style="26" customWidth="1"/>
    <col min="4875" max="4875" width="9.5703125" style="26" customWidth="1"/>
    <col min="4876" max="4876" width="4.5703125" style="26" customWidth="1"/>
    <col min="4877" max="4882" width="9.140625" style="26"/>
    <col min="4883" max="4883" width="30.42578125" style="26" customWidth="1"/>
    <col min="4884" max="4885" width="9.140625" style="26"/>
    <col min="4886" max="4886" width="9.85546875" style="26" bestFit="1" customWidth="1"/>
    <col min="4887" max="4887" width="14.140625" style="26" customWidth="1"/>
    <col min="4888" max="4888" width="15.28515625" style="26" customWidth="1"/>
    <col min="4889" max="5120" width="9.140625" style="26"/>
    <col min="5121" max="5121" width="5" style="26" customWidth="1"/>
    <col min="5122" max="5122" width="20.42578125" style="26" customWidth="1"/>
    <col min="5123" max="5123" width="30.140625" style="26" customWidth="1"/>
    <col min="5124" max="5124" width="18.28515625" style="26" customWidth="1"/>
    <col min="5125" max="5125" width="5.42578125" style="26" customWidth="1"/>
    <col min="5126" max="5126" width="5.5703125" style="26" customWidth="1"/>
    <col min="5127" max="5127" width="5.42578125" style="26" customWidth="1"/>
    <col min="5128" max="5128" width="5.85546875" style="26" customWidth="1"/>
    <col min="5129" max="5129" width="5" style="26" customWidth="1"/>
    <col min="5130" max="5130" width="5.28515625" style="26" customWidth="1"/>
    <col min="5131" max="5131" width="9.5703125" style="26" customWidth="1"/>
    <col min="5132" max="5132" width="4.5703125" style="26" customWidth="1"/>
    <col min="5133" max="5138" width="9.140625" style="26"/>
    <col min="5139" max="5139" width="30.42578125" style="26" customWidth="1"/>
    <col min="5140" max="5141" width="9.140625" style="26"/>
    <col min="5142" max="5142" width="9.85546875" style="26" bestFit="1" customWidth="1"/>
    <col min="5143" max="5143" width="14.140625" style="26" customWidth="1"/>
    <col min="5144" max="5144" width="15.28515625" style="26" customWidth="1"/>
    <col min="5145" max="5376" width="9.140625" style="26"/>
    <col min="5377" max="5377" width="5" style="26" customWidth="1"/>
    <col min="5378" max="5378" width="20.42578125" style="26" customWidth="1"/>
    <col min="5379" max="5379" width="30.140625" style="26" customWidth="1"/>
    <col min="5380" max="5380" width="18.28515625" style="26" customWidth="1"/>
    <col min="5381" max="5381" width="5.42578125" style="26" customWidth="1"/>
    <col min="5382" max="5382" width="5.5703125" style="26" customWidth="1"/>
    <col min="5383" max="5383" width="5.42578125" style="26" customWidth="1"/>
    <col min="5384" max="5384" width="5.85546875" style="26" customWidth="1"/>
    <col min="5385" max="5385" width="5" style="26" customWidth="1"/>
    <col min="5386" max="5386" width="5.28515625" style="26" customWidth="1"/>
    <col min="5387" max="5387" width="9.5703125" style="26" customWidth="1"/>
    <col min="5388" max="5388" width="4.5703125" style="26" customWidth="1"/>
    <col min="5389" max="5394" width="9.140625" style="26"/>
    <col min="5395" max="5395" width="30.42578125" style="26" customWidth="1"/>
    <col min="5396" max="5397" width="9.140625" style="26"/>
    <col min="5398" max="5398" width="9.85546875" style="26" bestFit="1" customWidth="1"/>
    <col min="5399" max="5399" width="14.140625" style="26" customWidth="1"/>
    <col min="5400" max="5400" width="15.28515625" style="26" customWidth="1"/>
    <col min="5401" max="5632" width="9.140625" style="26"/>
    <col min="5633" max="5633" width="5" style="26" customWidth="1"/>
    <col min="5634" max="5634" width="20.42578125" style="26" customWidth="1"/>
    <col min="5635" max="5635" width="30.140625" style="26" customWidth="1"/>
    <col min="5636" max="5636" width="18.28515625" style="26" customWidth="1"/>
    <col min="5637" max="5637" width="5.42578125" style="26" customWidth="1"/>
    <col min="5638" max="5638" width="5.5703125" style="26" customWidth="1"/>
    <col min="5639" max="5639" width="5.42578125" style="26" customWidth="1"/>
    <col min="5640" max="5640" width="5.85546875" style="26" customWidth="1"/>
    <col min="5641" max="5641" width="5" style="26" customWidth="1"/>
    <col min="5642" max="5642" width="5.28515625" style="26" customWidth="1"/>
    <col min="5643" max="5643" width="9.5703125" style="26" customWidth="1"/>
    <col min="5644" max="5644" width="4.5703125" style="26" customWidth="1"/>
    <col min="5645" max="5650" width="9.140625" style="26"/>
    <col min="5651" max="5651" width="30.42578125" style="26" customWidth="1"/>
    <col min="5652" max="5653" width="9.140625" style="26"/>
    <col min="5654" max="5654" width="9.85546875" style="26" bestFit="1" customWidth="1"/>
    <col min="5655" max="5655" width="14.140625" style="26" customWidth="1"/>
    <col min="5656" max="5656" width="15.28515625" style="26" customWidth="1"/>
    <col min="5657" max="5888" width="9.140625" style="26"/>
    <col min="5889" max="5889" width="5" style="26" customWidth="1"/>
    <col min="5890" max="5890" width="20.42578125" style="26" customWidth="1"/>
    <col min="5891" max="5891" width="30.140625" style="26" customWidth="1"/>
    <col min="5892" max="5892" width="18.28515625" style="26" customWidth="1"/>
    <col min="5893" max="5893" width="5.42578125" style="26" customWidth="1"/>
    <col min="5894" max="5894" width="5.5703125" style="26" customWidth="1"/>
    <col min="5895" max="5895" width="5.42578125" style="26" customWidth="1"/>
    <col min="5896" max="5896" width="5.85546875" style="26" customWidth="1"/>
    <col min="5897" max="5897" width="5" style="26" customWidth="1"/>
    <col min="5898" max="5898" width="5.28515625" style="26" customWidth="1"/>
    <col min="5899" max="5899" width="9.5703125" style="26" customWidth="1"/>
    <col min="5900" max="5900" width="4.5703125" style="26" customWidth="1"/>
    <col min="5901" max="5906" width="9.140625" style="26"/>
    <col min="5907" max="5907" width="30.42578125" style="26" customWidth="1"/>
    <col min="5908" max="5909" width="9.140625" style="26"/>
    <col min="5910" max="5910" width="9.85546875" style="26" bestFit="1" customWidth="1"/>
    <col min="5911" max="5911" width="14.140625" style="26" customWidth="1"/>
    <col min="5912" max="5912" width="15.28515625" style="26" customWidth="1"/>
    <col min="5913" max="6144" width="9.140625" style="26"/>
    <col min="6145" max="6145" width="5" style="26" customWidth="1"/>
    <col min="6146" max="6146" width="20.42578125" style="26" customWidth="1"/>
    <col min="6147" max="6147" width="30.140625" style="26" customWidth="1"/>
    <col min="6148" max="6148" width="18.28515625" style="26" customWidth="1"/>
    <col min="6149" max="6149" width="5.42578125" style="26" customWidth="1"/>
    <col min="6150" max="6150" width="5.5703125" style="26" customWidth="1"/>
    <col min="6151" max="6151" width="5.42578125" style="26" customWidth="1"/>
    <col min="6152" max="6152" width="5.85546875" style="26" customWidth="1"/>
    <col min="6153" max="6153" width="5" style="26" customWidth="1"/>
    <col min="6154" max="6154" width="5.28515625" style="26" customWidth="1"/>
    <col min="6155" max="6155" width="9.5703125" style="26" customWidth="1"/>
    <col min="6156" max="6156" width="4.5703125" style="26" customWidth="1"/>
    <col min="6157" max="6162" width="9.140625" style="26"/>
    <col min="6163" max="6163" width="30.42578125" style="26" customWidth="1"/>
    <col min="6164" max="6165" width="9.140625" style="26"/>
    <col min="6166" max="6166" width="9.85546875" style="26" bestFit="1" customWidth="1"/>
    <col min="6167" max="6167" width="14.140625" style="26" customWidth="1"/>
    <col min="6168" max="6168" width="15.28515625" style="26" customWidth="1"/>
    <col min="6169" max="6400" width="9.140625" style="26"/>
    <col min="6401" max="6401" width="5" style="26" customWidth="1"/>
    <col min="6402" max="6402" width="20.42578125" style="26" customWidth="1"/>
    <col min="6403" max="6403" width="30.140625" style="26" customWidth="1"/>
    <col min="6404" max="6404" width="18.28515625" style="26" customWidth="1"/>
    <col min="6405" max="6405" width="5.42578125" style="26" customWidth="1"/>
    <col min="6406" max="6406" width="5.5703125" style="26" customWidth="1"/>
    <col min="6407" max="6407" width="5.42578125" style="26" customWidth="1"/>
    <col min="6408" max="6408" width="5.85546875" style="26" customWidth="1"/>
    <col min="6409" max="6409" width="5" style="26" customWidth="1"/>
    <col min="6410" max="6410" width="5.28515625" style="26" customWidth="1"/>
    <col min="6411" max="6411" width="9.5703125" style="26" customWidth="1"/>
    <col min="6412" max="6412" width="4.5703125" style="26" customWidth="1"/>
    <col min="6413" max="6418" width="9.140625" style="26"/>
    <col min="6419" max="6419" width="30.42578125" style="26" customWidth="1"/>
    <col min="6420" max="6421" width="9.140625" style="26"/>
    <col min="6422" max="6422" width="9.85546875" style="26" bestFit="1" customWidth="1"/>
    <col min="6423" max="6423" width="14.140625" style="26" customWidth="1"/>
    <col min="6424" max="6424" width="15.28515625" style="26" customWidth="1"/>
    <col min="6425" max="6656" width="9.140625" style="26"/>
    <col min="6657" max="6657" width="5" style="26" customWidth="1"/>
    <col min="6658" max="6658" width="20.42578125" style="26" customWidth="1"/>
    <col min="6659" max="6659" width="30.140625" style="26" customWidth="1"/>
    <col min="6660" max="6660" width="18.28515625" style="26" customWidth="1"/>
    <col min="6661" max="6661" width="5.42578125" style="26" customWidth="1"/>
    <col min="6662" max="6662" width="5.5703125" style="26" customWidth="1"/>
    <col min="6663" max="6663" width="5.42578125" style="26" customWidth="1"/>
    <col min="6664" max="6664" width="5.85546875" style="26" customWidth="1"/>
    <col min="6665" max="6665" width="5" style="26" customWidth="1"/>
    <col min="6666" max="6666" width="5.28515625" style="26" customWidth="1"/>
    <col min="6667" max="6667" width="9.5703125" style="26" customWidth="1"/>
    <col min="6668" max="6668" width="4.5703125" style="26" customWidth="1"/>
    <col min="6669" max="6674" width="9.140625" style="26"/>
    <col min="6675" max="6675" width="30.42578125" style="26" customWidth="1"/>
    <col min="6676" max="6677" width="9.140625" style="26"/>
    <col min="6678" max="6678" width="9.85546875" style="26" bestFit="1" customWidth="1"/>
    <col min="6679" max="6679" width="14.140625" style="26" customWidth="1"/>
    <col min="6680" max="6680" width="15.28515625" style="26" customWidth="1"/>
    <col min="6681" max="6912" width="9.140625" style="26"/>
    <col min="6913" max="6913" width="5" style="26" customWidth="1"/>
    <col min="6914" max="6914" width="20.42578125" style="26" customWidth="1"/>
    <col min="6915" max="6915" width="30.140625" style="26" customWidth="1"/>
    <col min="6916" max="6916" width="18.28515625" style="26" customWidth="1"/>
    <col min="6917" max="6917" width="5.42578125" style="26" customWidth="1"/>
    <col min="6918" max="6918" width="5.5703125" style="26" customWidth="1"/>
    <col min="6919" max="6919" width="5.42578125" style="26" customWidth="1"/>
    <col min="6920" max="6920" width="5.85546875" style="26" customWidth="1"/>
    <col min="6921" max="6921" width="5" style="26" customWidth="1"/>
    <col min="6922" max="6922" width="5.28515625" style="26" customWidth="1"/>
    <col min="6923" max="6923" width="9.5703125" style="26" customWidth="1"/>
    <col min="6924" max="6924" width="4.5703125" style="26" customWidth="1"/>
    <col min="6925" max="6930" width="9.140625" style="26"/>
    <col min="6931" max="6931" width="30.42578125" style="26" customWidth="1"/>
    <col min="6932" max="6933" width="9.140625" style="26"/>
    <col min="6934" max="6934" width="9.85546875" style="26" bestFit="1" customWidth="1"/>
    <col min="6935" max="6935" width="14.140625" style="26" customWidth="1"/>
    <col min="6936" max="6936" width="15.28515625" style="26" customWidth="1"/>
    <col min="6937" max="7168" width="9.140625" style="26"/>
    <col min="7169" max="7169" width="5" style="26" customWidth="1"/>
    <col min="7170" max="7170" width="20.42578125" style="26" customWidth="1"/>
    <col min="7171" max="7171" width="30.140625" style="26" customWidth="1"/>
    <col min="7172" max="7172" width="18.28515625" style="26" customWidth="1"/>
    <col min="7173" max="7173" width="5.42578125" style="26" customWidth="1"/>
    <col min="7174" max="7174" width="5.5703125" style="26" customWidth="1"/>
    <col min="7175" max="7175" width="5.42578125" style="26" customWidth="1"/>
    <col min="7176" max="7176" width="5.85546875" style="26" customWidth="1"/>
    <col min="7177" max="7177" width="5" style="26" customWidth="1"/>
    <col min="7178" max="7178" width="5.28515625" style="26" customWidth="1"/>
    <col min="7179" max="7179" width="9.5703125" style="26" customWidth="1"/>
    <col min="7180" max="7180" width="4.5703125" style="26" customWidth="1"/>
    <col min="7181" max="7186" width="9.140625" style="26"/>
    <col min="7187" max="7187" width="30.42578125" style="26" customWidth="1"/>
    <col min="7188" max="7189" width="9.140625" style="26"/>
    <col min="7190" max="7190" width="9.85546875" style="26" bestFit="1" customWidth="1"/>
    <col min="7191" max="7191" width="14.140625" style="26" customWidth="1"/>
    <col min="7192" max="7192" width="15.28515625" style="26" customWidth="1"/>
    <col min="7193" max="7424" width="9.140625" style="26"/>
    <col min="7425" max="7425" width="5" style="26" customWidth="1"/>
    <col min="7426" max="7426" width="20.42578125" style="26" customWidth="1"/>
    <col min="7427" max="7427" width="30.140625" style="26" customWidth="1"/>
    <col min="7428" max="7428" width="18.28515625" style="26" customWidth="1"/>
    <col min="7429" max="7429" width="5.42578125" style="26" customWidth="1"/>
    <col min="7430" max="7430" width="5.5703125" style="26" customWidth="1"/>
    <col min="7431" max="7431" width="5.42578125" style="26" customWidth="1"/>
    <col min="7432" max="7432" width="5.85546875" style="26" customWidth="1"/>
    <col min="7433" max="7433" width="5" style="26" customWidth="1"/>
    <col min="7434" max="7434" width="5.28515625" style="26" customWidth="1"/>
    <col min="7435" max="7435" width="9.5703125" style="26" customWidth="1"/>
    <col min="7436" max="7436" width="4.5703125" style="26" customWidth="1"/>
    <col min="7437" max="7442" width="9.140625" style="26"/>
    <col min="7443" max="7443" width="30.42578125" style="26" customWidth="1"/>
    <col min="7444" max="7445" width="9.140625" style="26"/>
    <col min="7446" max="7446" width="9.85546875" style="26" bestFit="1" customWidth="1"/>
    <col min="7447" max="7447" width="14.140625" style="26" customWidth="1"/>
    <col min="7448" max="7448" width="15.28515625" style="26" customWidth="1"/>
    <col min="7449" max="7680" width="9.140625" style="26"/>
    <col min="7681" max="7681" width="5" style="26" customWidth="1"/>
    <col min="7682" max="7682" width="20.42578125" style="26" customWidth="1"/>
    <col min="7683" max="7683" width="30.140625" style="26" customWidth="1"/>
    <col min="7684" max="7684" width="18.28515625" style="26" customWidth="1"/>
    <col min="7685" max="7685" width="5.42578125" style="26" customWidth="1"/>
    <col min="7686" max="7686" width="5.5703125" style="26" customWidth="1"/>
    <col min="7687" max="7687" width="5.42578125" style="26" customWidth="1"/>
    <col min="7688" max="7688" width="5.85546875" style="26" customWidth="1"/>
    <col min="7689" max="7689" width="5" style="26" customWidth="1"/>
    <col min="7690" max="7690" width="5.28515625" style="26" customWidth="1"/>
    <col min="7691" max="7691" width="9.5703125" style="26" customWidth="1"/>
    <col min="7692" max="7692" width="4.5703125" style="26" customWidth="1"/>
    <col min="7693" max="7698" width="9.140625" style="26"/>
    <col min="7699" max="7699" width="30.42578125" style="26" customWidth="1"/>
    <col min="7700" max="7701" width="9.140625" style="26"/>
    <col min="7702" max="7702" width="9.85546875" style="26" bestFit="1" customWidth="1"/>
    <col min="7703" max="7703" width="14.140625" style="26" customWidth="1"/>
    <col min="7704" max="7704" width="15.28515625" style="26" customWidth="1"/>
    <col min="7705" max="7936" width="9.140625" style="26"/>
    <col min="7937" max="7937" width="5" style="26" customWidth="1"/>
    <col min="7938" max="7938" width="20.42578125" style="26" customWidth="1"/>
    <col min="7939" max="7939" width="30.140625" style="26" customWidth="1"/>
    <col min="7940" max="7940" width="18.28515625" style="26" customWidth="1"/>
    <col min="7941" max="7941" width="5.42578125" style="26" customWidth="1"/>
    <col min="7942" max="7942" width="5.5703125" style="26" customWidth="1"/>
    <col min="7943" max="7943" width="5.42578125" style="26" customWidth="1"/>
    <col min="7944" max="7944" width="5.85546875" style="26" customWidth="1"/>
    <col min="7945" max="7945" width="5" style="26" customWidth="1"/>
    <col min="7946" max="7946" width="5.28515625" style="26" customWidth="1"/>
    <col min="7947" max="7947" width="9.5703125" style="26" customWidth="1"/>
    <col min="7948" max="7948" width="4.5703125" style="26" customWidth="1"/>
    <col min="7949" max="7954" width="9.140625" style="26"/>
    <col min="7955" max="7955" width="30.42578125" style="26" customWidth="1"/>
    <col min="7956" max="7957" width="9.140625" style="26"/>
    <col min="7958" max="7958" width="9.85546875" style="26" bestFit="1" customWidth="1"/>
    <col min="7959" max="7959" width="14.140625" style="26" customWidth="1"/>
    <col min="7960" max="7960" width="15.28515625" style="26" customWidth="1"/>
    <col min="7961" max="8192" width="9.140625" style="26"/>
    <col min="8193" max="8193" width="5" style="26" customWidth="1"/>
    <col min="8194" max="8194" width="20.42578125" style="26" customWidth="1"/>
    <col min="8195" max="8195" width="30.140625" style="26" customWidth="1"/>
    <col min="8196" max="8196" width="18.28515625" style="26" customWidth="1"/>
    <col min="8197" max="8197" width="5.42578125" style="26" customWidth="1"/>
    <col min="8198" max="8198" width="5.5703125" style="26" customWidth="1"/>
    <col min="8199" max="8199" width="5.42578125" style="26" customWidth="1"/>
    <col min="8200" max="8200" width="5.85546875" style="26" customWidth="1"/>
    <col min="8201" max="8201" width="5" style="26" customWidth="1"/>
    <col min="8202" max="8202" width="5.28515625" style="26" customWidth="1"/>
    <col min="8203" max="8203" width="9.5703125" style="26" customWidth="1"/>
    <col min="8204" max="8204" width="4.5703125" style="26" customWidth="1"/>
    <col min="8205" max="8210" width="9.140625" style="26"/>
    <col min="8211" max="8211" width="30.42578125" style="26" customWidth="1"/>
    <col min="8212" max="8213" width="9.140625" style="26"/>
    <col min="8214" max="8214" width="9.85546875" style="26" bestFit="1" customWidth="1"/>
    <col min="8215" max="8215" width="14.140625" style="26" customWidth="1"/>
    <col min="8216" max="8216" width="15.28515625" style="26" customWidth="1"/>
    <col min="8217" max="8448" width="9.140625" style="26"/>
    <col min="8449" max="8449" width="5" style="26" customWidth="1"/>
    <col min="8450" max="8450" width="20.42578125" style="26" customWidth="1"/>
    <col min="8451" max="8451" width="30.140625" style="26" customWidth="1"/>
    <col min="8452" max="8452" width="18.28515625" style="26" customWidth="1"/>
    <col min="8453" max="8453" width="5.42578125" style="26" customWidth="1"/>
    <col min="8454" max="8454" width="5.5703125" style="26" customWidth="1"/>
    <col min="8455" max="8455" width="5.42578125" style="26" customWidth="1"/>
    <col min="8456" max="8456" width="5.85546875" style="26" customWidth="1"/>
    <col min="8457" max="8457" width="5" style="26" customWidth="1"/>
    <col min="8458" max="8458" width="5.28515625" style="26" customWidth="1"/>
    <col min="8459" max="8459" width="9.5703125" style="26" customWidth="1"/>
    <col min="8460" max="8460" width="4.5703125" style="26" customWidth="1"/>
    <col min="8461" max="8466" width="9.140625" style="26"/>
    <col min="8467" max="8467" width="30.42578125" style="26" customWidth="1"/>
    <col min="8468" max="8469" width="9.140625" style="26"/>
    <col min="8470" max="8470" width="9.85546875" style="26" bestFit="1" customWidth="1"/>
    <col min="8471" max="8471" width="14.140625" style="26" customWidth="1"/>
    <col min="8472" max="8472" width="15.28515625" style="26" customWidth="1"/>
    <col min="8473" max="8704" width="9.140625" style="26"/>
    <col min="8705" max="8705" width="5" style="26" customWidth="1"/>
    <col min="8706" max="8706" width="20.42578125" style="26" customWidth="1"/>
    <col min="8707" max="8707" width="30.140625" style="26" customWidth="1"/>
    <col min="8708" max="8708" width="18.28515625" style="26" customWidth="1"/>
    <col min="8709" max="8709" width="5.42578125" style="26" customWidth="1"/>
    <col min="8710" max="8710" width="5.5703125" style="26" customWidth="1"/>
    <col min="8711" max="8711" width="5.42578125" style="26" customWidth="1"/>
    <col min="8712" max="8712" width="5.85546875" style="26" customWidth="1"/>
    <col min="8713" max="8713" width="5" style="26" customWidth="1"/>
    <col min="8714" max="8714" width="5.28515625" style="26" customWidth="1"/>
    <col min="8715" max="8715" width="9.5703125" style="26" customWidth="1"/>
    <col min="8716" max="8716" width="4.5703125" style="26" customWidth="1"/>
    <col min="8717" max="8722" width="9.140625" style="26"/>
    <col min="8723" max="8723" width="30.42578125" style="26" customWidth="1"/>
    <col min="8724" max="8725" width="9.140625" style="26"/>
    <col min="8726" max="8726" width="9.85546875" style="26" bestFit="1" customWidth="1"/>
    <col min="8727" max="8727" width="14.140625" style="26" customWidth="1"/>
    <col min="8728" max="8728" width="15.28515625" style="26" customWidth="1"/>
    <col min="8729" max="8960" width="9.140625" style="26"/>
    <col min="8961" max="8961" width="5" style="26" customWidth="1"/>
    <col min="8962" max="8962" width="20.42578125" style="26" customWidth="1"/>
    <col min="8963" max="8963" width="30.140625" style="26" customWidth="1"/>
    <col min="8964" max="8964" width="18.28515625" style="26" customWidth="1"/>
    <col min="8965" max="8965" width="5.42578125" style="26" customWidth="1"/>
    <col min="8966" max="8966" width="5.5703125" style="26" customWidth="1"/>
    <col min="8967" max="8967" width="5.42578125" style="26" customWidth="1"/>
    <col min="8968" max="8968" width="5.85546875" style="26" customWidth="1"/>
    <col min="8969" max="8969" width="5" style="26" customWidth="1"/>
    <col min="8970" max="8970" width="5.28515625" style="26" customWidth="1"/>
    <col min="8971" max="8971" width="9.5703125" style="26" customWidth="1"/>
    <col min="8972" max="8972" width="4.5703125" style="26" customWidth="1"/>
    <col min="8973" max="8978" width="9.140625" style="26"/>
    <col min="8979" max="8979" width="30.42578125" style="26" customWidth="1"/>
    <col min="8980" max="8981" width="9.140625" style="26"/>
    <col min="8982" max="8982" width="9.85546875" style="26" bestFit="1" customWidth="1"/>
    <col min="8983" max="8983" width="14.140625" style="26" customWidth="1"/>
    <col min="8984" max="8984" width="15.28515625" style="26" customWidth="1"/>
    <col min="8985" max="9216" width="9.140625" style="26"/>
    <col min="9217" max="9217" width="5" style="26" customWidth="1"/>
    <col min="9218" max="9218" width="20.42578125" style="26" customWidth="1"/>
    <col min="9219" max="9219" width="30.140625" style="26" customWidth="1"/>
    <col min="9220" max="9220" width="18.28515625" style="26" customWidth="1"/>
    <col min="9221" max="9221" width="5.42578125" style="26" customWidth="1"/>
    <col min="9222" max="9222" width="5.5703125" style="26" customWidth="1"/>
    <col min="9223" max="9223" width="5.42578125" style="26" customWidth="1"/>
    <col min="9224" max="9224" width="5.85546875" style="26" customWidth="1"/>
    <col min="9225" max="9225" width="5" style="26" customWidth="1"/>
    <col min="9226" max="9226" width="5.28515625" style="26" customWidth="1"/>
    <col min="9227" max="9227" width="9.5703125" style="26" customWidth="1"/>
    <col min="9228" max="9228" width="4.5703125" style="26" customWidth="1"/>
    <col min="9229" max="9234" width="9.140625" style="26"/>
    <col min="9235" max="9235" width="30.42578125" style="26" customWidth="1"/>
    <col min="9236" max="9237" width="9.140625" style="26"/>
    <col min="9238" max="9238" width="9.85546875" style="26" bestFit="1" customWidth="1"/>
    <col min="9239" max="9239" width="14.140625" style="26" customWidth="1"/>
    <col min="9240" max="9240" width="15.28515625" style="26" customWidth="1"/>
    <col min="9241" max="9472" width="9.140625" style="26"/>
    <col min="9473" max="9473" width="5" style="26" customWidth="1"/>
    <col min="9474" max="9474" width="20.42578125" style="26" customWidth="1"/>
    <col min="9475" max="9475" width="30.140625" style="26" customWidth="1"/>
    <col min="9476" max="9476" width="18.28515625" style="26" customWidth="1"/>
    <col min="9477" max="9477" width="5.42578125" style="26" customWidth="1"/>
    <col min="9478" max="9478" width="5.5703125" style="26" customWidth="1"/>
    <col min="9479" max="9479" width="5.42578125" style="26" customWidth="1"/>
    <col min="9480" max="9480" width="5.85546875" style="26" customWidth="1"/>
    <col min="9481" max="9481" width="5" style="26" customWidth="1"/>
    <col min="9482" max="9482" width="5.28515625" style="26" customWidth="1"/>
    <col min="9483" max="9483" width="9.5703125" style="26" customWidth="1"/>
    <col min="9484" max="9484" width="4.5703125" style="26" customWidth="1"/>
    <col min="9485" max="9490" width="9.140625" style="26"/>
    <col min="9491" max="9491" width="30.42578125" style="26" customWidth="1"/>
    <col min="9492" max="9493" width="9.140625" style="26"/>
    <col min="9494" max="9494" width="9.85546875" style="26" bestFit="1" customWidth="1"/>
    <col min="9495" max="9495" width="14.140625" style="26" customWidth="1"/>
    <col min="9496" max="9496" width="15.28515625" style="26" customWidth="1"/>
    <col min="9497" max="9728" width="9.140625" style="26"/>
    <col min="9729" max="9729" width="5" style="26" customWidth="1"/>
    <col min="9730" max="9730" width="20.42578125" style="26" customWidth="1"/>
    <col min="9731" max="9731" width="30.140625" style="26" customWidth="1"/>
    <col min="9732" max="9732" width="18.28515625" style="26" customWidth="1"/>
    <col min="9733" max="9733" width="5.42578125" style="26" customWidth="1"/>
    <col min="9734" max="9734" width="5.5703125" style="26" customWidth="1"/>
    <col min="9735" max="9735" width="5.42578125" style="26" customWidth="1"/>
    <col min="9736" max="9736" width="5.85546875" style="26" customWidth="1"/>
    <col min="9737" max="9737" width="5" style="26" customWidth="1"/>
    <col min="9738" max="9738" width="5.28515625" style="26" customWidth="1"/>
    <col min="9739" max="9739" width="9.5703125" style="26" customWidth="1"/>
    <col min="9740" max="9740" width="4.5703125" style="26" customWidth="1"/>
    <col min="9741" max="9746" width="9.140625" style="26"/>
    <col min="9747" max="9747" width="30.42578125" style="26" customWidth="1"/>
    <col min="9748" max="9749" width="9.140625" style="26"/>
    <col min="9750" max="9750" width="9.85546875" style="26" bestFit="1" customWidth="1"/>
    <col min="9751" max="9751" width="14.140625" style="26" customWidth="1"/>
    <col min="9752" max="9752" width="15.28515625" style="26" customWidth="1"/>
    <col min="9753" max="9984" width="9.140625" style="26"/>
    <col min="9985" max="9985" width="5" style="26" customWidth="1"/>
    <col min="9986" max="9986" width="20.42578125" style="26" customWidth="1"/>
    <col min="9987" max="9987" width="30.140625" style="26" customWidth="1"/>
    <col min="9988" max="9988" width="18.28515625" style="26" customWidth="1"/>
    <col min="9989" max="9989" width="5.42578125" style="26" customWidth="1"/>
    <col min="9990" max="9990" width="5.5703125" style="26" customWidth="1"/>
    <col min="9991" max="9991" width="5.42578125" style="26" customWidth="1"/>
    <col min="9992" max="9992" width="5.85546875" style="26" customWidth="1"/>
    <col min="9993" max="9993" width="5" style="26" customWidth="1"/>
    <col min="9994" max="9994" width="5.28515625" style="26" customWidth="1"/>
    <col min="9995" max="9995" width="9.5703125" style="26" customWidth="1"/>
    <col min="9996" max="9996" width="4.5703125" style="26" customWidth="1"/>
    <col min="9997" max="10002" width="9.140625" style="26"/>
    <col min="10003" max="10003" width="30.42578125" style="26" customWidth="1"/>
    <col min="10004" max="10005" width="9.140625" style="26"/>
    <col min="10006" max="10006" width="9.85546875" style="26" bestFit="1" customWidth="1"/>
    <col min="10007" max="10007" width="14.140625" style="26" customWidth="1"/>
    <col min="10008" max="10008" width="15.28515625" style="26" customWidth="1"/>
    <col min="10009" max="10240" width="9.140625" style="26"/>
    <col min="10241" max="10241" width="5" style="26" customWidth="1"/>
    <col min="10242" max="10242" width="20.42578125" style="26" customWidth="1"/>
    <col min="10243" max="10243" width="30.140625" style="26" customWidth="1"/>
    <col min="10244" max="10244" width="18.28515625" style="26" customWidth="1"/>
    <col min="10245" max="10245" width="5.42578125" style="26" customWidth="1"/>
    <col min="10246" max="10246" width="5.5703125" style="26" customWidth="1"/>
    <col min="10247" max="10247" width="5.42578125" style="26" customWidth="1"/>
    <col min="10248" max="10248" width="5.85546875" style="26" customWidth="1"/>
    <col min="10249" max="10249" width="5" style="26" customWidth="1"/>
    <col min="10250" max="10250" width="5.28515625" style="26" customWidth="1"/>
    <col min="10251" max="10251" width="9.5703125" style="26" customWidth="1"/>
    <col min="10252" max="10252" width="4.5703125" style="26" customWidth="1"/>
    <col min="10253" max="10258" width="9.140625" style="26"/>
    <col min="10259" max="10259" width="30.42578125" style="26" customWidth="1"/>
    <col min="10260" max="10261" width="9.140625" style="26"/>
    <col min="10262" max="10262" width="9.85546875" style="26" bestFit="1" customWidth="1"/>
    <col min="10263" max="10263" width="14.140625" style="26" customWidth="1"/>
    <col min="10264" max="10264" width="15.28515625" style="26" customWidth="1"/>
    <col min="10265" max="10496" width="9.140625" style="26"/>
    <col min="10497" max="10497" width="5" style="26" customWidth="1"/>
    <col min="10498" max="10498" width="20.42578125" style="26" customWidth="1"/>
    <col min="10499" max="10499" width="30.140625" style="26" customWidth="1"/>
    <col min="10500" max="10500" width="18.28515625" style="26" customWidth="1"/>
    <col min="10501" max="10501" width="5.42578125" style="26" customWidth="1"/>
    <col min="10502" max="10502" width="5.5703125" style="26" customWidth="1"/>
    <col min="10503" max="10503" width="5.42578125" style="26" customWidth="1"/>
    <col min="10504" max="10504" width="5.85546875" style="26" customWidth="1"/>
    <col min="10505" max="10505" width="5" style="26" customWidth="1"/>
    <col min="10506" max="10506" width="5.28515625" style="26" customWidth="1"/>
    <col min="10507" max="10507" width="9.5703125" style="26" customWidth="1"/>
    <col min="10508" max="10508" width="4.5703125" style="26" customWidth="1"/>
    <col min="10509" max="10514" width="9.140625" style="26"/>
    <col min="10515" max="10515" width="30.42578125" style="26" customWidth="1"/>
    <col min="10516" max="10517" width="9.140625" style="26"/>
    <col min="10518" max="10518" width="9.85546875" style="26" bestFit="1" customWidth="1"/>
    <col min="10519" max="10519" width="14.140625" style="26" customWidth="1"/>
    <col min="10520" max="10520" width="15.28515625" style="26" customWidth="1"/>
    <col min="10521" max="10752" width="9.140625" style="26"/>
    <col min="10753" max="10753" width="5" style="26" customWidth="1"/>
    <col min="10754" max="10754" width="20.42578125" style="26" customWidth="1"/>
    <col min="10755" max="10755" width="30.140625" style="26" customWidth="1"/>
    <col min="10756" max="10756" width="18.28515625" style="26" customWidth="1"/>
    <col min="10757" max="10757" width="5.42578125" style="26" customWidth="1"/>
    <col min="10758" max="10758" width="5.5703125" style="26" customWidth="1"/>
    <col min="10759" max="10759" width="5.42578125" style="26" customWidth="1"/>
    <col min="10760" max="10760" width="5.85546875" style="26" customWidth="1"/>
    <col min="10761" max="10761" width="5" style="26" customWidth="1"/>
    <col min="10762" max="10762" width="5.28515625" style="26" customWidth="1"/>
    <col min="10763" max="10763" width="9.5703125" style="26" customWidth="1"/>
    <col min="10764" max="10764" width="4.5703125" style="26" customWidth="1"/>
    <col min="10765" max="10770" width="9.140625" style="26"/>
    <col min="10771" max="10771" width="30.42578125" style="26" customWidth="1"/>
    <col min="10772" max="10773" width="9.140625" style="26"/>
    <col min="10774" max="10774" width="9.85546875" style="26" bestFit="1" customWidth="1"/>
    <col min="10775" max="10775" width="14.140625" style="26" customWidth="1"/>
    <col min="10776" max="10776" width="15.28515625" style="26" customWidth="1"/>
    <col min="10777" max="11008" width="9.140625" style="26"/>
    <col min="11009" max="11009" width="5" style="26" customWidth="1"/>
    <col min="11010" max="11010" width="20.42578125" style="26" customWidth="1"/>
    <col min="11011" max="11011" width="30.140625" style="26" customWidth="1"/>
    <col min="11012" max="11012" width="18.28515625" style="26" customWidth="1"/>
    <col min="11013" max="11013" width="5.42578125" style="26" customWidth="1"/>
    <col min="11014" max="11014" width="5.5703125" style="26" customWidth="1"/>
    <col min="11015" max="11015" width="5.42578125" style="26" customWidth="1"/>
    <col min="11016" max="11016" width="5.85546875" style="26" customWidth="1"/>
    <col min="11017" max="11017" width="5" style="26" customWidth="1"/>
    <col min="11018" max="11018" width="5.28515625" style="26" customWidth="1"/>
    <col min="11019" max="11019" width="9.5703125" style="26" customWidth="1"/>
    <col min="11020" max="11020" width="4.5703125" style="26" customWidth="1"/>
    <col min="11021" max="11026" width="9.140625" style="26"/>
    <col min="11027" max="11027" width="30.42578125" style="26" customWidth="1"/>
    <col min="11028" max="11029" width="9.140625" style="26"/>
    <col min="11030" max="11030" width="9.85546875" style="26" bestFit="1" customWidth="1"/>
    <col min="11031" max="11031" width="14.140625" style="26" customWidth="1"/>
    <col min="11032" max="11032" width="15.28515625" style="26" customWidth="1"/>
    <col min="11033" max="11264" width="9.140625" style="26"/>
    <col min="11265" max="11265" width="5" style="26" customWidth="1"/>
    <col min="11266" max="11266" width="20.42578125" style="26" customWidth="1"/>
    <col min="11267" max="11267" width="30.140625" style="26" customWidth="1"/>
    <col min="11268" max="11268" width="18.28515625" style="26" customWidth="1"/>
    <col min="11269" max="11269" width="5.42578125" style="26" customWidth="1"/>
    <col min="11270" max="11270" width="5.5703125" style="26" customWidth="1"/>
    <col min="11271" max="11271" width="5.42578125" style="26" customWidth="1"/>
    <col min="11272" max="11272" width="5.85546875" style="26" customWidth="1"/>
    <col min="11273" max="11273" width="5" style="26" customWidth="1"/>
    <col min="11274" max="11274" width="5.28515625" style="26" customWidth="1"/>
    <col min="11275" max="11275" width="9.5703125" style="26" customWidth="1"/>
    <col min="11276" max="11276" width="4.5703125" style="26" customWidth="1"/>
    <col min="11277" max="11282" width="9.140625" style="26"/>
    <col min="11283" max="11283" width="30.42578125" style="26" customWidth="1"/>
    <col min="11284" max="11285" width="9.140625" style="26"/>
    <col min="11286" max="11286" width="9.85546875" style="26" bestFit="1" customWidth="1"/>
    <col min="11287" max="11287" width="14.140625" style="26" customWidth="1"/>
    <col min="11288" max="11288" width="15.28515625" style="26" customWidth="1"/>
    <col min="11289" max="11520" width="9.140625" style="26"/>
    <col min="11521" max="11521" width="5" style="26" customWidth="1"/>
    <col min="11522" max="11522" width="20.42578125" style="26" customWidth="1"/>
    <col min="11523" max="11523" width="30.140625" style="26" customWidth="1"/>
    <col min="11524" max="11524" width="18.28515625" style="26" customWidth="1"/>
    <col min="11525" max="11525" width="5.42578125" style="26" customWidth="1"/>
    <col min="11526" max="11526" width="5.5703125" style="26" customWidth="1"/>
    <col min="11527" max="11527" width="5.42578125" style="26" customWidth="1"/>
    <col min="11528" max="11528" width="5.85546875" style="26" customWidth="1"/>
    <col min="11529" max="11529" width="5" style="26" customWidth="1"/>
    <col min="11530" max="11530" width="5.28515625" style="26" customWidth="1"/>
    <col min="11531" max="11531" width="9.5703125" style="26" customWidth="1"/>
    <col min="11532" max="11532" width="4.5703125" style="26" customWidth="1"/>
    <col min="11533" max="11538" width="9.140625" style="26"/>
    <col min="11539" max="11539" width="30.42578125" style="26" customWidth="1"/>
    <col min="11540" max="11541" width="9.140625" style="26"/>
    <col min="11542" max="11542" width="9.85546875" style="26" bestFit="1" customWidth="1"/>
    <col min="11543" max="11543" width="14.140625" style="26" customWidth="1"/>
    <col min="11544" max="11544" width="15.28515625" style="26" customWidth="1"/>
    <col min="11545" max="11776" width="9.140625" style="26"/>
    <col min="11777" max="11777" width="5" style="26" customWidth="1"/>
    <col min="11778" max="11778" width="20.42578125" style="26" customWidth="1"/>
    <col min="11779" max="11779" width="30.140625" style="26" customWidth="1"/>
    <col min="11780" max="11780" width="18.28515625" style="26" customWidth="1"/>
    <col min="11781" max="11781" width="5.42578125" style="26" customWidth="1"/>
    <col min="11782" max="11782" width="5.5703125" style="26" customWidth="1"/>
    <col min="11783" max="11783" width="5.42578125" style="26" customWidth="1"/>
    <col min="11784" max="11784" width="5.85546875" style="26" customWidth="1"/>
    <col min="11785" max="11785" width="5" style="26" customWidth="1"/>
    <col min="11786" max="11786" width="5.28515625" style="26" customWidth="1"/>
    <col min="11787" max="11787" width="9.5703125" style="26" customWidth="1"/>
    <col min="11788" max="11788" width="4.5703125" style="26" customWidth="1"/>
    <col min="11789" max="11794" width="9.140625" style="26"/>
    <col min="11795" max="11795" width="30.42578125" style="26" customWidth="1"/>
    <col min="11796" max="11797" width="9.140625" style="26"/>
    <col min="11798" max="11798" width="9.85546875" style="26" bestFit="1" customWidth="1"/>
    <col min="11799" max="11799" width="14.140625" style="26" customWidth="1"/>
    <col min="11800" max="11800" width="15.28515625" style="26" customWidth="1"/>
    <col min="11801" max="12032" width="9.140625" style="26"/>
    <col min="12033" max="12033" width="5" style="26" customWidth="1"/>
    <col min="12034" max="12034" width="20.42578125" style="26" customWidth="1"/>
    <col min="12035" max="12035" width="30.140625" style="26" customWidth="1"/>
    <col min="12036" max="12036" width="18.28515625" style="26" customWidth="1"/>
    <col min="12037" max="12037" width="5.42578125" style="26" customWidth="1"/>
    <col min="12038" max="12038" width="5.5703125" style="26" customWidth="1"/>
    <col min="12039" max="12039" width="5.42578125" style="26" customWidth="1"/>
    <col min="12040" max="12040" width="5.85546875" style="26" customWidth="1"/>
    <col min="12041" max="12041" width="5" style="26" customWidth="1"/>
    <col min="12042" max="12042" width="5.28515625" style="26" customWidth="1"/>
    <col min="12043" max="12043" width="9.5703125" style="26" customWidth="1"/>
    <col min="12044" max="12044" width="4.5703125" style="26" customWidth="1"/>
    <col min="12045" max="12050" width="9.140625" style="26"/>
    <col min="12051" max="12051" width="30.42578125" style="26" customWidth="1"/>
    <col min="12052" max="12053" width="9.140625" style="26"/>
    <col min="12054" max="12054" width="9.85546875" style="26" bestFit="1" customWidth="1"/>
    <col min="12055" max="12055" width="14.140625" style="26" customWidth="1"/>
    <col min="12056" max="12056" width="15.28515625" style="26" customWidth="1"/>
    <col min="12057" max="12288" width="9.140625" style="26"/>
    <col min="12289" max="12289" width="5" style="26" customWidth="1"/>
    <col min="12290" max="12290" width="20.42578125" style="26" customWidth="1"/>
    <col min="12291" max="12291" width="30.140625" style="26" customWidth="1"/>
    <col min="12292" max="12292" width="18.28515625" style="26" customWidth="1"/>
    <col min="12293" max="12293" width="5.42578125" style="26" customWidth="1"/>
    <col min="12294" max="12294" width="5.5703125" style="26" customWidth="1"/>
    <col min="12295" max="12295" width="5.42578125" style="26" customWidth="1"/>
    <col min="12296" max="12296" width="5.85546875" style="26" customWidth="1"/>
    <col min="12297" max="12297" width="5" style="26" customWidth="1"/>
    <col min="12298" max="12298" width="5.28515625" style="26" customWidth="1"/>
    <col min="12299" max="12299" width="9.5703125" style="26" customWidth="1"/>
    <col min="12300" max="12300" width="4.5703125" style="26" customWidth="1"/>
    <col min="12301" max="12306" width="9.140625" style="26"/>
    <col min="12307" max="12307" width="30.42578125" style="26" customWidth="1"/>
    <col min="12308" max="12309" width="9.140625" style="26"/>
    <col min="12310" max="12310" width="9.85546875" style="26" bestFit="1" customWidth="1"/>
    <col min="12311" max="12311" width="14.140625" style="26" customWidth="1"/>
    <col min="12312" max="12312" width="15.28515625" style="26" customWidth="1"/>
    <col min="12313" max="12544" width="9.140625" style="26"/>
    <col min="12545" max="12545" width="5" style="26" customWidth="1"/>
    <col min="12546" max="12546" width="20.42578125" style="26" customWidth="1"/>
    <col min="12547" max="12547" width="30.140625" style="26" customWidth="1"/>
    <col min="12548" max="12548" width="18.28515625" style="26" customWidth="1"/>
    <col min="12549" max="12549" width="5.42578125" style="26" customWidth="1"/>
    <col min="12550" max="12550" width="5.5703125" style="26" customWidth="1"/>
    <col min="12551" max="12551" width="5.42578125" style="26" customWidth="1"/>
    <col min="12552" max="12552" width="5.85546875" style="26" customWidth="1"/>
    <col min="12553" max="12553" width="5" style="26" customWidth="1"/>
    <col min="12554" max="12554" width="5.28515625" style="26" customWidth="1"/>
    <col min="12555" max="12555" width="9.5703125" style="26" customWidth="1"/>
    <col min="12556" max="12556" width="4.5703125" style="26" customWidth="1"/>
    <col min="12557" max="12562" width="9.140625" style="26"/>
    <col min="12563" max="12563" width="30.42578125" style="26" customWidth="1"/>
    <col min="12564" max="12565" width="9.140625" style="26"/>
    <col min="12566" max="12566" width="9.85546875" style="26" bestFit="1" customWidth="1"/>
    <col min="12567" max="12567" width="14.140625" style="26" customWidth="1"/>
    <col min="12568" max="12568" width="15.28515625" style="26" customWidth="1"/>
    <col min="12569" max="12800" width="9.140625" style="26"/>
    <col min="12801" max="12801" width="5" style="26" customWidth="1"/>
    <col min="12802" max="12802" width="20.42578125" style="26" customWidth="1"/>
    <col min="12803" max="12803" width="30.140625" style="26" customWidth="1"/>
    <col min="12804" max="12804" width="18.28515625" style="26" customWidth="1"/>
    <col min="12805" max="12805" width="5.42578125" style="26" customWidth="1"/>
    <col min="12806" max="12806" width="5.5703125" style="26" customWidth="1"/>
    <col min="12807" max="12807" width="5.42578125" style="26" customWidth="1"/>
    <col min="12808" max="12808" width="5.85546875" style="26" customWidth="1"/>
    <col min="12809" max="12809" width="5" style="26" customWidth="1"/>
    <col min="12810" max="12810" width="5.28515625" style="26" customWidth="1"/>
    <col min="12811" max="12811" width="9.5703125" style="26" customWidth="1"/>
    <col min="12812" max="12812" width="4.5703125" style="26" customWidth="1"/>
    <col min="12813" max="12818" width="9.140625" style="26"/>
    <col min="12819" max="12819" width="30.42578125" style="26" customWidth="1"/>
    <col min="12820" max="12821" width="9.140625" style="26"/>
    <col min="12822" max="12822" width="9.85546875" style="26" bestFit="1" customWidth="1"/>
    <col min="12823" max="12823" width="14.140625" style="26" customWidth="1"/>
    <col min="12824" max="12824" width="15.28515625" style="26" customWidth="1"/>
    <col min="12825" max="13056" width="9.140625" style="26"/>
    <col min="13057" max="13057" width="5" style="26" customWidth="1"/>
    <col min="13058" max="13058" width="20.42578125" style="26" customWidth="1"/>
    <col min="13059" max="13059" width="30.140625" style="26" customWidth="1"/>
    <col min="13060" max="13060" width="18.28515625" style="26" customWidth="1"/>
    <col min="13061" max="13061" width="5.42578125" style="26" customWidth="1"/>
    <col min="13062" max="13062" width="5.5703125" style="26" customWidth="1"/>
    <col min="13063" max="13063" width="5.42578125" style="26" customWidth="1"/>
    <col min="13064" max="13064" width="5.85546875" style="26" customWidth="1"/>
    <col min="13065" max="13065" width="5" style="26" customWidth="1"/>
    <col min="13066" max="13066" width="5.28515625" style="26" customWidth="1"/>
    <col min="13067" max="13067" width="9.5703125" style="26" customWidth="1"/>
    <col min="13068" max="13068" width="4.5703125" style="26" customWidth="1"/>
    <col min="13069" max="13074" width="9.140625" style="26"/>
    <col min="13075" max="13075" width="30.42578125" style="26" customWidth="1"/>
    <col min="13076" max="13077" width="9.140625" style="26"/>
    <col min="13078" max="13078" width="9.85546875" style="26" bestFit="1" customWidth="1"/>
    <col min="13079" max="13079" width="14.140625" style="26" customWidth="1"/>
    <col min="13080" max="13080" width="15.28515625" style="26" customWidth="1"/>
    <col min="13081" max="13312" width="9.140625" style="26"/>
    <col min="13313" max="13313" width="5" style="26" customWidth="1"/>
    <col min="13314" max="13314" width="20.42578125" style="26" customWidth="1"/>
    <col min="13315" max="13315" width="30.140625" style="26" customWidth="1"/>
    <col min="13316" max="13316" width="18.28515625" style="26" customWidth="1"/>
    <col min="13317" max="13317" width="5.42578125" style="26" customWidth="1"/>
    <col min="13318" max="13318" width="5.5703125" style="26" customWidth="1"/>
    <col min="13319" max="13319" width="5.42578125" style="26" customWidth="1"/>
    <col min="13320" max="13320" width="5.85546875" style="26" customWidth="1"/>
    <col min="13321" max="13321" width="5" style="26" customWidth="1"/>
    <col min="13322" max="13322" width="5.28515625" style="26" customWidth="1"/>
    <col min="13323" max="13323" width="9.5703125" style="26" customWidth="1"/>
    <col min="13324" max="13324" width="4.5703125" style="26" customWidth="1"/>
    <col min="13325" max="13330" width="9.140625" style="26"/>
    <col min="13331" max="13331" width="30.42578125" style="26" customWidth="1"/>
    <col min="13332" max="13333" width="9.140625" style="26"/>
    <col min="13334" max="13334" width="9.85546875" style="26" bestFit="1" customWidth="1"/>
    <col min="13335" max="13335" width="14.140625" style="26" customWidth="1"/>
    <col min="13336" max="13336" width="15.28515625" style="26" customWidth="1"/>
    <col min="13337" max="13568" width="9.140625" style="26"/>
    <col min="13569" max="13569" width="5" style="26" customWidth="1"/>
    <col min="13570" max="13570" width="20.42578125" style="26" customWidth="1"/>
    <col min="13571" max="13571" width="30.140625" style="26" customWidth="1"/>
    <col min="13572" max="13572" width="18.28515625" style="26" customWidth="1"/>
    <col min="13573" max="13573" width="5.42578125" style="26" customWidth="1"/>
    <col min="13574" max="13574" width="5.5703125" style="26" customWidth="1"/>
    <col min="13575" max="13575" width="5.42578125" style="26" customWidth="1"/>
    <col min="13576" max="13576" width="5.85546875" style="26" customWidth="1"/>
    <col min="13577" max="13577" width="5" style="26" customWidth="1"/>
    <col min="13578" max="13578" width="5.28515625" style="26" customWidth="1"/>
    <col min="13579" max="13579" width="9.5703125" style="26" customWidth="1"/>
    <col min="13580" max="13580" width="4.5703125" style="26" customWidth="1"/>
    <col min="13581" max="13586" width="9.140625" style="26"/>
    <col min="13587" max="13587" width="30.42578125" style="26" customWidth="1"/>
    <col min="13588" max="13589" width="9.140625" style="26"/>
    <col min="13590" max="13590" width="9.85546875" style="26" bestFit="1" customWidth="1"/>
    <col min="13591" max="13591" width="14.140625" style="26" customWidth="1"/>
    <col min="13592" max="13592" width="15.28515625" style="26" customWidth="1"/>
    <col min="13593" max="13824" width="9.140625" style="26"/>
    <col min="13825" max="13825" width="5" style="26" customWidth="1"/>
    <col min="13826" max="13826" width="20.42578125" style="26" customWidth="1"/>
    <col min="13827" max="13827" width="30.140625" style="26" customWidth="1"/>
    <col min="13828" max="13828" width="18.28515625" style="26" customWidth="1"/>
    <col min="13829" max="13829" width="5.42578125" style="26" customWidth="1"/>
    <col min="13830" max="13830" width="5.5703125" style="26" customWidth="1"/>
    <col min="13831" max="13831" width="5.42578125" style="26" customWidth="1"/>
    <col min="13832" max="13832" width="5.85546875" style="26" customWidth="1"/>
    <col min="13833" max="13833" width="5" style="26" customWidth="1"/>
    <col min="13834" max="13834" width="5.28515625" style="26" customWidth="1"/>
    <col min="13835" max="13835" width="9.5703125" style="26" customWidth="1"/>
    <col min="13836" max="13836" width="4.5703125" style="26" customWidth="1"/>
    <col min="13837" max="13842" width="9.140625" style="26"/>
    <col min="13843" max="13843" width="30.42578125" style="26" customWidth="1"/>
    <col min="13844" max="13845" width="9.140625" style="26"/>
    <col min="13846" max="13846" width="9.85546875" style="26" bestFit="1" customWidth="1"/>
    <col min="13847" max="13847" width="14.140625" style="26" customWidth="1"/>
    <col min="13848" max="13848" width="15.28515625" style="26" customWidth="1"/>
    <col min="13849" max="14080" width="9.140625" style="26"/>
    <col min="14081" max="14081" width="5" style="26" customWidth="1"/>
    <col min="14082" max="14082" width="20.42578125" style="26" customWidth="1"/>
    <col min="14083" max="14083" width="30.140625" style="26" customWidth="1"/>
    <col min="14084" max="14084" width="18.28515625" style="26" customWidth="1"/>
    <col min="14085" max="14085" width="5.42578125" style="26" customWidth="1"/>
    <col min="14086" max="14086" width="5.5703125" style="26" customWidth="1"/>
    <col min="14087" max="14087" width="5.42578125" style="26" customWidth="1"/>
    <col min="14088" max="14088" width="5.85546875" style="26" customWidth="1"/>
    <col min="14089" max="14089" width="5" style="26" customWidth="1"/>
    <col min="14090" max="14090" width="5.28515625" style="26" customWidth="1"/>
    <col min="14091" max="14091" width="9.5703125" style="26" customWidth="1"/>
    <col min="14092" max="14092" width="4.5703125" style="26" customWidth="1"/>
    <col min="14093" max="14098" width="9.140625" style="26"/>
    <col min="14099" max="14099" width="30.42578125" style="26" customWidth="1"/>
    <col min="14100" max="14101" width="9.140625" style="26"/>
    <col min="14102" max="14102" width="9.85546875" style="26" bestFit="1" customWidth="1"/>
    <col min="14103" max="14103" width="14.140625" style="26" customWidth="1"/>
    <col min="14104" max="14104" width="15.28515625" style="26" customWidth="1"/>
    <col min="14105" max="14336" width="9.140625" style="26"/>
    <col min="14337" max="14337" width="5" style="26" customWidth="1"/>
    <col min="14338" max="14338" width="20.42578125" style="26" customWidth="1"/>
    <col min="14339" max="14339" width="30.140625" style="26" customWidth="1"/>
    <col min="14340" max="14340" width="18.28515625" style="26" customWidth="1"/>
    <col min="14341" max="14341" width="5.42578125" style="26" customWidth="1"/>
    <col min="14342" max="14342" width="5.5703125" style="26" customWidth="1"/>
    <col min="14343" max="14343" width="5.42578125" style="26" customWidth="1"/>
    <col min="14344" max="14344" width="5.85546875" style="26" customWidth="1"/>
    <col min="14345" max="14345" width="5" style="26" customWidth="1"/>
    <col min="14346" max="14346" width="5.28515625" style="26" customWidth="1"/>
    <col min="14347" max="14347" width="9.5703125" style="26" customWidth="1"/>
    <col min="14348" max="14348" width="4.5703125" style="26" customWidth="1"/>
    <col min="14349" max="14354" width="9.140625" style="26"/>
    <col min="14355" max="14355" width="30.42578125" style="26" customWidth="1"/>
    <col min="14356" max="14357" width="9.140625" style="26"/>
    <col min="14358" max="14358" width="9.85546875" style="26" bestFit="1" customWidth="1"/>
    <col min="14359" max="14359" width="14.140625" style="26" customWidth="1"/>
    <col min="14360" max="14360" width="15.28515625" style="26" customWidth="1"/>
    <col min="14361" max="14592" width="9.140625" style="26"/>
    <col min="14593" max="14593" width="5" style="26" customWidth="1"/>
    <col min="14594" max="14594" width="20.42578125" style="26" customWidth="1"/>
    <col min="14595" max="14595" width="30.140625" style="26" customWidth="1"/>
    <col min="14596" max="14596" width="18.28515625" style="26" customWidth="1"/>
    <col min="14597" max="14597" width="5.42578125" style="26" customWidth="1"/>
    <col min="14598" max="14598" width="5.5703125" style="26" customWidth="1"/>
    <col min="14599" max="14599" width="5.42578125" style="26" customWidth="1"/>
    <col min="14600" max="14600" width="5.85546875" style="26" customWidth="1"/>
    <col min="14601" max="14601" width="5" style="26" customWidth="1"/>
    <col min="14602" max="14602" width="5.28515625" style="26" customWidth="1"/>
    <col min="14603" max="14603" width="9.5703125" style="26" customWidth="1"/>
    <col min="14604" max="14604" width="4.5703125" style="26" customWidth="1"/>
    <col min="14605" max="14610" width="9.140625" style="26"/>
    <col min="14611" max="14611" width="30.42578125" style="26" customWidth="1"/>
    <col min="14612" max="14613" width="9.140625" style="26"/>
    <col min="14614" max="14614" width="9.85546875" style="26" bestFit="1" customWidth="1"/>
    <col min="14615" max="14615" width="14.140625" style="26" customWidth="1"/>
    <col min="14616" max="14616" width="15.28515625" style="26" customWidth="1"/>
    <col min="14617" max="14848" width="9.140625" style="26"/>
    <col min="14849" max="14849" width="5" style="26" customWidth="1"/>
    <col min="14850" max="14850" width="20.42578125" style="26" customWidth="1"/>
    <col min="14851" max="14851" width="30.140625" style="26" customWidth="1"/>
    <col min="14852" max="14852" width="18.28515625" style="26" customWidth="1"/>
    <col min="14853" max="14853" width="5.42578125" style="26" customWidth="1"/>
    <col min="14854" max="14854" width="5.5703125" style="26" customWidth="1"/>
    <col min="14855" max="14855" width="5.42578125" style="26" customWidth="1"/>
    <col min="14856" max="14856" width="5.85546875" style="26" customWidth="1"/>
    <col min="14857" max="14857" width="5" style="26" customWidth="1"/>
    <col min="14858" max="14858" width="5.28515625" style="26" customWidth="1"/>
    <col min="14859" max="14859" width="9.5703125" style="26" customWidth="1"/>
    <col min="14860" max="14860" width="4.5703125" style="26" customWidth="1"/>
    <col min="14861" max="14866" width="9.140625" style="26"/>
    <col min="14867" max="14867" width="30.42578125" style="26" customWidth="1"/>
    <col min="14868" max="14869" width="9.140625" style="26"/>
    <col min="14870" max="14870" width="9.85546875" style="26" bestFit="1" customWidth="1"/>
    <col min="14871" max="14871" width="14.140625" style="26" customWidth="1"/>
    <col min="14872" max="14872" width="15.28515625" style="26" customWidth="1"/>
    <col min="14873" max="15104" width="9.140625" style="26"/>
    <col min="15105" max="15105" width="5" style="26" customWidth="1"/>
    <col min="15106" max="15106" width="20.42578125" style="26" customWidth="1"/>
    <col min="15107" max="15107" width="30.140625" style="26" customWidth="1"/>
    <col min="15108" max="15108" width="18.28515625" style="26" customWidth="1"/>
    <col min="15109" max="15109" width="5.42578125" style="26" customWidth="1"/>
    <col min="15110" max="15110" width="5.5703125" style="26" customWidth="1"/>
    <col min="15111" max="15111" width="5.42578125" style="26" customWidth="1"/>
    <col min="15112" max="15112" width="5.85546875" style="26" customWidth="1"/>
    <col min="15113" max="15113" width="5" style="26" customWidth="1"/>
    <col min="15114" max="15114" width="5.28515625" style="26" customWidth="1"/>
    <col min="15115" max="15115" width="9.5703125" style="26" customWidth="1"/>
    <col min="15116" max="15116" width="4.5703125" style="26" customWidth="1"/>
    <col min="15117" max="15122" width="9.140625" style="26"/>
    <col min="15123" max="15123" width="30.42578125" style="26" customWidth="1"/>
    <col min="15124" max="15125" width="9.140625" style="26"/>
    <col min="15126" max="15126" width="9.85546875" style="26" bestFit="1" customWidth="1"/>
    <col min="15127" max="15127" width="14.140625" style="26" customWidth="1"/>
    <col min="15128" max="15128" width="15.28515625" style="26" customWidth="1"/>
    <col min="15129" max="15360" width="9.140625" style="26"/>
    <col min="15361" max="15361" width="5" style="26" customWidth="1"/>
    <col min="15362" max="15362" width="20.42578125" style="26" customWidth="1"/>
    <col min="15363" max="15363" width="30.140625" style="26" customWidth="1"/>
    <col min="15364" max="15364" width="18.28515625" style="26" customWidth="1"/>
    <col min="15365" max="15365" width="5.42578125" style="26" customWidth="1"/>
    <col min="15366" max="15366" width="5.5703125" style="26" customWidth="1"/>
    <col min="15367" max="15367" width="5.42578125" style="26" customWidth="1"/>
    <col min="15368" max="15368" width="5.85546875" style="26" customWidth="1"/>
    <col min="15369" max="15369" width="5" style="26" customWidth="1"/>
    <col min="15370" max="15370" width="5.28515625" style="26" customWidth="1"/>
    <col min="15371" max="15371" width="9.5703125" style="26" customWidth="1"/>
    <col min="15372" max="15372" width="4.5703125" style="26" customWidth="1"/>
    <col min="15373" max="15378" width="9.140625" style="26"/>
    <col min="15379" max="15379" width="30.42578125" style="26" customWidth="1"/>
    <col min="15380" max="15381" width="9.140625" style="26"/>
    <col min="15382" max="15382" width="9.85546875" style="26" bestFit="1" customWidth="1"/>
    <col min="15383" max="15383" width="14.140625" style="26" customWidth="1"/>
    <col min="15384" max="15384" width="15.28515625" style="26" customWidth="1"/>
    <col min="15385" max="15616" width="9.140625" style="26"/>
    <col min="15617" max="15617" width="5" style="26" customWidth="1"/>
    <col min="15618" max="15618" width="20.42578125" style="26" customWidth="1"/>
    <col min="15619" max="15619" width="30.140625" style="26" customWidth="1"/>
    <col min="15620" max="15620" width="18.28515625" style="26" customWidth="1"/>
    <col min="15621" max="15621" width="5.42578125" style="26" customWidth="1"/>
    <col min="15622" max="15622" width="5.5703125" style="26" customWidth="1"/>
    <col min="15623" max="15623" width="5.42578125" style="26" customWidth="1"/>
    <col min="15624" max="15624" width="5.85546875" style="26" customWidth="1"/>
    <col min="15625" max="15625" width="5" style="26" customWidth="1"/>
    <col min="15626" max="15626" width="5.28515625" style="26" customWidth="1"/>
    <col min="15627" max="15627" width="9.5703125" style="26" customWidth="1"/>
    <col min="15628" max="15628" width="4.5703125" style="26" customWidth="1"/>
    <col min="15629" max="15634" width="9.140625" style="26"/>
    <col min="15635" max="15635" width="30.42578125" style="26" customWidth="1"/>
    <col min="15636" max="15637" width="9.140625" style="26"/>
    <col min="15638" max="15638" width="9.85546875" style="26" bestFit="1" customWidth="1"/>
    <col min="15639" max="15639" width="14.140625" style="26" customWidth="1"/>
    <col min="15640" max="15640" width="15.28515625" style="26" customWidth="1"/>
    <col min="15641" max="15872" width="9.140625" style="26"/>
    <col min="15873" max="15873" width="5" style="26" customWidth="1"/>
    <col min="15874" max="15874" width="20.42578125" style="26" customWidth="1"/>
    <col min="15875" max="15875" width="30.140625" style="26" customWidth="1"/>
    <col min="15876" max="15876" width="18.28515625" style="26" customWidth="1"/>
    <col min="15877" max="15877" width="5.42578125" style="26" customWidth="1"/>
    <col min="15878" max="15878" width="5.5703125" style="26" customWidth="1"/>
    <col min="15879" max="15879" width="5.42578125" style="26" customWidth="1"/>
    <col min="15880" max="15880" width="5.85546875" style="26" customWidth="1"/>
    <col min="15881" max="15881" width="5" style="26" customWidth="1"/>
    <col min="15882" max="15882" width="5.28515625" style="26" customWidth="1"/>
    <col min="15883" max="15883" width="9.5703125" style="26" customWidth="1"/>
    <col min="15884" max="15884" width="4.5703125" style="26" customWidth="1"/>
    <col min="15885" max="15890" width="9.140625" style="26"/>
    <col min="15891" max="15891" width="30.42578125" style="26" customWidth="1"/>
    <col min="15892" max="15893" width="9.140625" style="26"/>
    <col min="15894" max="15894" width="9.85546875" style="26" bestFit="1" customWidth="1"/>
    <col min="15895" max="15895" width="14.140625" style="26" customWidth="1"/>
    <col min="15896" max="15896" width="15.28515625" style="26" customWidth="1"/>
    <col min="15897" max="16128" width="9.140625" style="26"/>
    <col min="16129" max="16129" width="5" style="26" customWidth="1"/>
    <col min="16130" max="16130" width="20.42578125" style="26" customWidth="1"/>
    <col min="16131" max="16131" width="30.140625" style="26" customWidth="1"/>
    <col min="16132" max="16132" width="18.28515625" style="26" customWidth="1"/>
    <col min="16133" max="16133" width="5.42578125" style="26" customWidth="1"/>
    <col min="16134" max="16134" width="5.5703125" style="26" customWidth="1"/>
    <col min="16135" max="16135" width="5.42578125" style="26" customWidth="1"/>
    <col min="16136" max="16136" width="5.85546875" style="26" customWidth="1"/>
    <col min="16137" max="16137" width="5" style="26" customWidth="1"/>
    <col min="16138" max="16138" width="5.28515625" style="26" customWidth="1"/>
    <col min="16139" max="16139" width="9.5703125" style="26" customWidth="1"/>
    <col min="16140" max="16140" width="4.5703125" style="26" customWidth="1"/>
    <col min="16141" max="16146" width="9.140625" style="26"/>
    <col min="16147" max="16147" width="30.42578125" style="26" customWidth="1"/>
    <col min="16148" max="16149" width="9.140625" style="26"/>
    <col min="16150" max="16150" width="9.85546875" style="26" bestFit="1" customWidth="1"/>
    <col min="16151" max="16151" width="14.140625" style="26" customWidth="1"/>
    <col min="16152" max="16152" width="15.28515625" style="26" customWidth="1"/>
    <col min="16153" max="16384" width="9.140625" style="26"/>
  </cols>
  <sheetData>
    <row r="1" spans="1:18" ht="75" customHeight="1">
      <c r="O1" s="201" t="s">
        <v>98</v>
      </c>
      <c r="P1" s="202"/>
      <c r="Q1" s="202"/>
      <c r="R1" s="202"/>
    </row>
    <row r="3" spans="1:18" customFormat="1">
      <c r="D3" s="210" t="s">
        <v>65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5" spans="1:18" customFormat="1">
      <c r="A5" s="5" t="s">
        <v>62</v>
      </c>
      <c r="B5" s="3"/>
      <c r="C5" s="3"/>
      <c r="D5" s="6" t="str">
        <f>'2'!$C$5</f>
        <v>Повышение эффективности систем жизнеобеспечения Турочакского района на 2013 - 2018 гг</v>
      </c>
      <c r="E5" s="3"/>
      <c r="F5" s="3"/>
      <c r="G5" s="3"/>
      <c r="H5" s="3"/>
      <c r="I5" s="3"/>
      <c r="J5" s="3"/>
      <c r="K5" s="3"/>
    </row>
    <row r="6" spans="1:18" customFormat="1">
      <c r="A6" s="5" t="s">
        <v>63</v>
      </c>
      <c r="B6" s="3"/>
      <c r="C6" s="3"/>
      <c r="D6" s="6" t="s">
        <v>81</v>
      </c>
      <c r="E6" s="3"/>
      <c r="F6" s="3"/>
      <c r="G6" s="3"/>
      <c r="H6" s="3"/>
      <c r="I6" s="3"/>
      <c r="J6" s="3"/>
      <c r="K6" s="3"/>
    </row>
    <row r="7" spans="1:18" ht="15.75" thickBot="1"/>
    <row r="8" spans="1:18" s="29" customFormat="1" ht="87" customHeight="1" thickBot="1">
      <c r="A8" s="28" t="s">
        <v>0</v>
      </c>
      <c r="B8" s="28" t="s">
        <v>29</v>
      </c>
      <c r="C8" s="28" t="s">
        <v>66</v>
      </c>
      <c r="D8" s="28" t="s">
        <v>27</v>
      </c>
      <c r="E8" s="207" t="s">
        <v>67</v>
      </c>
      <c r="F8" s="208"/>
      <c r="G8" s="209"/>
      <c r="H8" s="207" t="s">
        <v>28</v>
      </c>
      <c r="I8" s="208"/>
      <c r="J8" s="208"/>
      <c r="K8" s="208"/>
      <c r="L8" s="209"/>
      <c r="M8" s="203" t="s">
        <v>68</v>
      </c>
      <c r="N8" s="204"/>
      <c r="O8" s="204"/>
      <c r="P8" s="204"/>
      <c r="Q8" s="204"/>
      <c r="R8" s="205"/>
    </row>
    <row r="9" spans="1:18" s="29" customFormat="1" ht="13.5" thickBot="1">
      <c r="A9" s="30"/>
      <c r="B9" s="30"/>
      <c r="C9" s="30"/>
      <c r="D9" s="30"/>
      <c r="E9" s="31" t="s">
        <v>19</v>
      </c>
      <c r="F9" s="31" t="s">
        <v>20</v>
      </c>
      <c r="G9" s="31" t="s">
        <v>21</v>
      </c>
      <c r="H9" s="31" t="s">
        <v>22</v>
      </c>
      <c r="I9" s="31" t="s">
        <v>23</v>
      </c>
      <c r="J9" s="31" t="s">
        <v>24</v>
      </c>
      <c r="K9" s="31" t="s">
        <v>25</v>
      </c>
      <c r="L9" s="31" t="s">
        <v>26</v>
      </c>
      <c r="M9" s="76" t="s">
        <v>9</v>
      </c>
      <c r="N9" s="76" t="s">
        <v>10</v>
      </c>
      <c r="O9" s="76" t="s">
        <v>11</v>
      </c>
      <c r="P9" s="76" t="s">
        <v>12</v>
      </c>
      <c r="Q9" s="76" t="s">
        <v>13</v>
      </c>
      <c r="R9" s="76" t="s">
        <v>14</v>
      </c>
    </row>
    <row r="10" spans="1:18" s="29" customFormat="1" ht="24" customHeight="1">
      <c r="A10" s="182"/>
      <c r="B10" s="186" t="s">
        <v>69</v>
      </c>
      <c r="C10" s="187" t="s">
        <v>83</v>
      </c>
      <c r="D10" s="109" t="s">
        <v>56</v>
      </c>
      <c r="E10" s="110"/>
      <c r="F10" s="110"/>
      <c r="G10" s="110"/>
      <c r="H10" s="110"/>
      <c r="I10" s="110"/>
      <c r="J10" s="110"/>
      <c r="K10" s="111"/>
      <c r="L10" s="110"/>
      <c r="M10" s="112">
        <f>SUM(M11:M16)</f>
        <v>7758.8389999999999</v>
      </c>
      <c r="N10" s="112">
        <f t="shared" ref="N10:R10" si="0">SUM(N11:N16)</f>
        <v>14368.599999999999</v>
      </c>
      <c r="O10" s="112">
        <f t="shared" si="0"/>
        <v>41380.5</v>
      </c>
      <c r="P10" s="112">
        <f t="shared" si="0"/>
        <v>28839</v>
      </c>
      <c r="Q10" s="112">
        <f t="shared" si="0"/>
        <v>23857</v>
      </c>
      <c r="R10" s="112">
        <f t="shared" si="0"/>
        <v>23857</v>
      </c>
    </row>
    <row r="11" spans="1:18" s="29" customFormat="1" ht="32.25" customHeight="1">
      <c r="A11" s="183"/>
      <c r="B11" s="176"/>
      <c r="C11" s="188"/>
      <c r="D11" s="179" t="s">
        <v>81</v>
      </c>
      <c r="E11" s="196"/>
      <c r="F11" s="196"/>
      <c r="G11" s="196"/>
      <c r="H11" s="49">
        <v>991</v>
      </c>
      <c r="I11" s="49">
        <v>4</v>
      </c>
      <c r="J11" s="49">
        <v>12</v>
      </c>
      <c r="K11" s="50" t="s">
        <v>117</v>
      </c>
      <c r="L11" s="49">
        <v>211</v>
      </c>
      <c r="M11" s="83">
        <f>M18</f>
        <v>2042.63</v>
      </c>
      <c r="N11" s="83">
        <f t="shared" ref="N11:R11" si="1">N18</f>
        <v>2000.53</v>
      </c>
      <c r="O11" s="83">
        <f t="shared" si="1"/>
        <v>2001</v>
      </c>
      <c r="P11" s="83">
        <f t="shared" si="1"/>
        <v>2001</v>
      </c>
      <c r="Q11" s="83">
        <f t="shared" si="1"/>
        <v>2001</v>
      </c>
      <c r="R11" s="83">
        <f t="shared" si="1"/>
        <v>2001</v>
      </c>
    </row>
    <row r="12" spans="1:18" s="29" customFormat="1" ht="15" customHeight="1">
      <c r="A12" s="183"/>
      <c r="B12" s="176"/>
      <c r="C12" s="188"/>
      <c r="D12" s="180"/>
      <c r="E12" s="197"/>
      <c r="F12" s="197"/>
      <c r="G12" s="197"/>
      <c r="H12" s="49">
        <v>991</v>
      </c>
      <c r="I12" s="49">
        <v>4</v>
      </c>
      <c r="J12" s="49">
        <v>12</v>
      </c>
      <c r="K12" s="50" t="s">
        <v>117</v>
      </c>
      <c r="L12" s="49">
        <v>213</v>
      </c>
      <c r="M12" s="83">
        <f>M19</f>
        <v>616.87</v>
      </c>
      <c r="N12" s="83">
        <f t="shared" ref="N12:R12" si="2">N19</f>
        <v>865.57</v>
      </c>
      <c r="O12" s="83">
        <f t="shared" si="2"/>
        <v>866</v>
      </c>
      <c r="P12" s="83">
        <f t="shared" si="2"/>
        <v>866</v>
      </c>
      <c r="Q12" s="83">
        <f t="shared" si="2"/>
        <v>866</v>
      </c>
      <c r="R12" s="83">
        <f t="shared" si="2"/>
        <v>866</v>
      </c>
    </row>
    <row r="13" spans="1:18" s="29" customFormat="1" ht="15" customHeight="1">
      <c r="A13" s="183"/>
      <c r="B13" s="176"/>
      <c r="C13" s="188"/>
      <c r="D13" s="180"/>
      <c r="E13" s="197"/>
      <c r="F13" s="197"/>
      <c r="G13" s="197"/>
      <c r="H13" s="49">
        <v>991</v>
      </c>
      <c r="I13" s="49">
        <v>4</v>
      </c>
      <c r="J13" s="49">
        <v>12</v>
      </c>
      <c r="K13" s="50" t="s">
        <v>117</v>
      </c>
      <c r="L13" s="49">
        <v>242</v>
      </c>
      <c r="M13" s="83">
        <f>M20</f>
        <v>0</v>
      </c>
      <c r="N13" s="83">
        <f t="shared" ref="N13:R13" si="3">N20</f>
        <v>1381.31</v>
      </c>
      <c r="O13" s="83">
        <f t="shared" si="3"/>
        <v>1300</v>
      </c>
      <c r="P13" s="83">
        <f t="shared" si="3"/>
        <v>1000</v>
      </c>
      <c r="Q13" s="83">
        <f t="shared" si="3"/>
        <v>1000</v>
      </c>
      <c r="R13" s="83">
        <f t="shared" si="3"/>
        <v>1000</v>
      </c>
    </row>
    <row r="14" spans="1:18" s="29" customFormat="1" ht="15" customHeight="1">
      <c r="A14" s="183"/>
      <c r="B14" s="176"/>
      <c r="C14" s="188"/>
      <c r="D14" s="180"/>
      <c r="E14" s="197"/>
      <c r="F14" s="197"/>
      <c r="G14" s="197"/>
      <c r="H14" s="49">
        <v>991</v>
      </c>
      <c r="I14" s="49">
        <v>4</v>
      </c>
      <c r="J14" s="49">
        <v>12</v>
      </c>
      <c r="K14" s="50" t="s">
        <v>117</v>
      </c>
      <c r="L14" s="49">
        <v>244</v>
      </c>
      <c r="M14" s="83">
        <f>M21+M24+M47</f>
        <v>2379.2600000000002</v>
      </c>
      <c r="N14" s="83">
        <f t="shared" ref="N14:R14" si="4">N21+N24+N47</f>
        <v>1540</v>
      </c>
      <c r="O14" s="83">
        <f t="shared" si="4"/>
        <v>20487.400000000001</v>
      </c>
      <c r="P14" s="83">
        <f t="shared" si="4"/>
        <v>11752</v>
      </c>
      <c r="Q14" s="83">
        <f t="shared" si="4"/>
        <v>6570</v>
      </c>
      <c r="R14" s="83">
        <f t="shared" si="4"/>
        <v>6570</v>
      </c>
    </row>
    <row r="15" spans="1:18" s="29" customFormat="1" ht="15" customHeight="1">
      <c r="A15" s="183"/>
      <c r="B15" s="176"/>
      <c r="C15" s="188"/>
      <c r="D15" s="180"/>
      <c r="E15" s="197"/>
      <c r="F15" s="197"/>
      <c r="G15" s="197"/>
      <c r="H15" s="49">
        <v>991</v>
      </c>
      <c r="I15" s="49">
        <v>4</v>
      </c>
      <c r="J15" s="49">
        <v>12</v>
      </c>
      <c r="K15" s="50" t="s">
        <v>117</v>
      </c>
      <c r="L15" s="91">
        <v>810</v>
      </c>
      <c r="M15" s="83">
        <f>M23+M46</f>
        <v>2720.0789999999997</v>
      </c>
      <c r="N15" s="83">
        <v>4247.1899999999996</v>
      </c>
      <c r="O15" s="83">
        <v>12992.1</v>
      </c>
      <c r="P15" s="83">
        <v>9420</v>
      </c>
      <c r="Q15" s="83">
        <f t="shared" ref="N15:R15" si="5">Q23+Q46</f>
        <v>9920</v>
      </c>
      <c r="R15" s="83">
        <f t="shared" si="5"/>
        <v>9920</v>
      </c>
    </row>
    <row r="16" spans="1:18" s="29" customFormat="1" ht="15" customHeight="1">
      <c r="A16" s="183"/>
      <c r="B16" s="176"/>
      <c r="C16" s="188"/>
      <c r="D16" s="180"/>
      <c r="E16" s="198"/>
      <c r="F16" s="198"/>
      <c r="G16" s="198"/>
      <c r="H16" s="33"/>
      <c r="I16" s="33"/>
      <c r="J16" s="33"/>
      <c r="K16" s="43"/>
      <c r="L16" s="91" t="s">
        <v>118</v>
      </c>
      <c r="M16" s="83">
        <f>M25+M48</f>
        <v>0</v>
      </c>
      <c r="N16" s="83">
        <v>4334</v>
      </c>
      <c r="O16" s="83">
        <f t="shared" ref="N16:R16" si="6">O25+O48</f>
        <v>3734</v>
      </c>
      <c r="P16" s="83">
        <f t="shared" si="6"/>
        <v>3800</v>
      </c>
      <c r="Q16" s="83">
        <f t="shared" si="6"/>
        <v>3500</v>
      </c>
      <c r="R16" s="83">
        <f t="shared" si="6"/>
        <v>3500</v>
      </c>
    </row>
    <row r="17" spans="1:25" s="34" customFormat="1" ht="18.75" customHeight="1">
      <c r="A17" s="194"/>
      <c r="B17" s="169" t="s">
        <v>39</v>
      </c>
      <c r="C17" s="189" t="s">
        <v>101</v>
      </c>
      <c r="D17" s="99" t="s">
        <v>56</v>
      </c>
      <c r="E17" s="103"/>
      <c r="F17" s="103"/>
      <c r="G17" s="103"/>
      <c r="H17" s="102"/>
      <c r="I17" s="102"/>
      <c r="J17" s="102"/>
      <c r="K17" s="102"/>
      <c r="L17" s="102"/>
      <c r="M17" s="133">
        <f>SUM(M18:M21)</f>
        <v>2659.5</v>
      </c>
      <c r="N17" s="133">
        <f t="shared" ref="N17:R17" si="7">SUM(N18:N21)</f>
        <v>4247.41</v>
      </c>
      <c r="O17" s="133">
        <f t="shared" si="7"/>
        <v>4167</v>
      </c>
      <c r="P17" s="133">
        <f t="shared" si="7"/>
        <v>3867</v>
      </c>
      <c r="Q17" s="133">
        <f t="shared" si="7"/>
        <v>3867</v>
      </c>
      <c r="R17" s="133">
        <f t="shared" si="7"/>
        <v>3867</v>
      </c>
      <c r="V17" s="35"/>
      <c r="W17" s="35"/>
      <c r="X17" s="35"/>
    </row>
    <row r="18" spans="1:25" s="29" customFormat="1" ht="14.25" customHeight="1">
      <c r="A18" s="195"/>
      <c r="B18" s="170"/>
      <c r="C18" s="190"/>
      <c r="D18" s="167" t="s">
        <v>81</v>
      </c>
      <c r="E18" s="162"/>
      <c r="F18" s="162"/>
      <c r="G18" s="162"/>
      <c r="H18" s="37"/>
      <c r="I18" s="37"/>
      <c r="J18" s="37"/>
      <c r="K18" s="37"/>
      <c r="L18" s="113">
        <v>211</v>
      </c>
      <c r="M18" s="134">
        <v>2042.63</v>
      </c>
      <c r="N18" s="134">
        <v>2000.53</v>
      </c>
      <c r="O18" s="134">
        <v>2001</v>
      </c>
      <c r="P18" s="134">
        <v>2001</v>
      </c>
      <c r="Q18" s="134">
        <v>2001</v>
      </c>
      <c r="R18" s="134">
        <v>2001</v>
      </c>
      <c r="U18" s="34"/>
      <c r="V18" s="36"/>
      <c r="W18" s="36"/>
      <c r="X18" s="36"/>
    </row>
    <row r="19" spans="1:25" s="29" customFormat="1" ht="14.25" customHeight="1">
      <c r="A19" s="195"/>
      <c r="B19" s="170"/>
      <c r="C19" s="190"/>
      <c r="D19" s="168"/>
      <c r="E19" s="162"/>
      <c r="F19" s="162"/>
      <c r="G19" s="162"/>
      <c r="H19" s="47"/>
      <c r="I19" s="47"/>
      <c r="J19" s="47"/>
      <c r="K19" s="47"/>
      <c r="L19" s="49">
        <v>213</v>
      </c>
      <c r="M19" s="95">
        <v>616.87</v>
      </c>
      <c r="N19" s="95">
        <v>865.57</v>
      </c>
      <c r="O19" s="95">
        <v>866</v>
      </c>
      <c r="P19" s="95">
        <v>866</v>
      </c>
      <c r="Q19" s="95">
        <v>866</v>
      </c>
      <c r="R19" s="95">
        <v>866</v>
      </c>
      <c r="U19" s="34"/>
      <c r="V19" s="36"/>
      <c r="W19" s="35"/>
      <c r="X19" s="35"/>
    </row>
    <row r="20" spans="1:25" s="29" customFormat="1" ht="16.5" customHeight="1">
      <c r="A20" s="195"/>
      <c r="B20" s="170"/>
      <c r="C20" s="190"/>
      <c r="D20" s="168"/>
      <c r="E20" s="162"/>
      <c r="F20" s="162"/>
      <c r="G20" s="162"/>
      <c r="H20" s="47"/>
      <c r="I20" s="47"/>
      <c r="J20" s="47"/>
      <c r="K20" s="47"/>
      <c r="L20" s="49">
        <v>242</v>
      </c>
      <c r="M20" s="95">
        <v>0</v>
      </c>
      <c r="N20" s="95">
        <v>1381.31</v>
      </c>
      <c r="O20" s="95">
        <v>1300</v>
      </c>
      <c r="P20" s="95">
        <v>1000</v>
      </c>
      <c r="Q20" s="95">
        <v>1000</v>
      </c>
      <c r="R20" s="95">
        <v>1000</v>
      </c>
      <c r="U20" s="34"/>
      <c r="V20" s="36"/>
      <c r="W20" s="35"/>
      <c r="X20" s="35"/>
      <c r="Y20" s="35"/>
    </row>
    <row r="21" spans="1:25" s="29" customFormat="1" ht="18.75" customHeight="1">
      <c r="A21" s="195"/>
      <c r="B21" s="170"/>
      <c r="C21" s="190"/>
      <c r="D21" s="168"/>
      <c r="E21" s="162"/>
      <c r="F21" s="162"/>
      <c r="G21" s="162"/>
      <c r="H21" s="47"/>
      <c r="I21" s="47"/>
      <c r="J21" s="47"/>
      <c r="K21" s="47"/>
      <c r="L21" s="49">
        <v>244</v>
      </c>
      <c r="M21" s="95"/>
      <c r="N21" s="95"/>
      <c r="O21" s="95"/>
      <c r="P21" s="95"/>
      <c r="Q21" s="95"/>
      <c r="R21" s="95"/>
      <c r="U21" s="34"/>
      <c r="V21" s="36"/>
      <c r="W21" s="35"/>
      <c r="X21" s="35"/>
    </row>
    <row r="22" spans="1:25" s="29" customFormat="1" ht="18" customHeight="1">
      <c r="A22" s="164" t="s">
        <v>53</v>
      </c>
      <c r="B22" s="174" t="s">
        <v>37</v>
      </c>
      <c r="C22" s="191" t="s">
        <v>84</v>
      </c>
      <c r="D22" s="99" t="s">
        <v>56</v>
      </c>
      <c r="E22" s="104"/>
      <c r="F22" s="105"/>
      <c r="G22" s="105"/>
      <c r="H22" s="98"/>
      <c r="I22" s="98"/>
      <c r="J22" s="98"/>
      <c r="K22" s="100"/>
      <c r="L22" s="98"/>
      <c r="M22" s="101">
        <f>SUM(M23:M25)</f>
        <v>5099.3389999999999</v>
      </c>
      <c r="N22" s="101">
        <f t="shared" ref="N22:R22" si="8">SUM(N23:N25)</f>
        <v>9103.91</v>
      </c>
      <c r="O22" s="101">
        <f t="shared" si="8"/>
        <v>24030.667000000001</v>
      </c>
      <c r="P22" s="101">
        <f t="shared" si="8"/>
        <v>12550</v>
      </c>
      <c r="Q22" s="101">
        <f t="shared" si="8"/>
        <v>12550</v>
      </c>
      <c r="R22" s="101">
        <f t="shared" si="8"/>
        <v>12550</v>
      </c>
    </row>
    <row r="23" spans="1:25" s="29" customFormat="1" ht="21.75" customHeight="1">
      <c r="A23" s="165"/>
      <c r="B23" s="175"/>
      <c r="C23" s="192"/>
      <c r="D23" s="179" t="s">
        <v>81</v>
      </c>
      <c r="E23" s="200"/>
      <c r="F23" s="199"/>
      <c r="G23" s="199"/>
      <c r="H23" s="49">
        <v>991</v>
      </c>
      <c r="I23" s="49">
        <v>4</v>
      </c>
      <c r="J23" s="49">
        <v>12</v>
      </c>
      <c r="K23" s="50" t="s">
        <v>117</v>
      </c>
      <c r="L23" s="37">
        <v>810</v>
      </c>
      <c r="M23" s="82">
        <f>M31+M42</f>
        <v>2720.0789999999997</v>
      </c>
      <c r="N23" s="82">
        <f t="shared" ref="N23:R23" si="9">N31+N42</f>
        <v>3964.91</v>
      </c>
      <c r="O23" s="82">
        <f t="shared" si="9"/>
        <v>5974.2669999999998</v>
      </c>
      <c r="P23" s="82">
        <f t="shared" si="9"/>
        <v>6000</v>
      </c>
      <c r="Q23" s="82">
        <f t="shared" si="9"/>
        <v>6000</v>
      </c>
      <c r="R23" s="82">
        <f t="shared" si="9"/>
        <v>6000</v>
      </c>
    </row>
    <row r="24" spans="1:25" s="29" customFormat="1" ht="21" customHeight="1">
      <c r="A24" s="165"/>
      <c r="B24" s="175"/>
      <c r="C24" s="192"/>
      <c r="D24" s="180"/>
      <c r="E24" s="200"/>
      <c r="F24" s="199"/>
      <c r="G24" s="199"/>
      <c r="H24" s="49">
        <v>991</v>
      </c>
      <c r="I24" s="49">
        <v>4</v>
      </c>
      <c r="J24" s="49">
        <v>12</v>
      </c>
      <c r="K24" s="50" t="s">
        <v>117</v>
      </c>
      <c r="L24" s="37">
        <v>244</v>
      </c>
      <c r="M24" s="82">
        <f>M32+M43</f>
        <v>2379.2600000000002</v>
      </c>
      <c r="N24" s="82">
        <f t="shared" ref="N24:R24" si="10">N32+N43</f>
        <v>700</v>
      </c>
      <c r="O24" s="82">
        <f t="shared" si="10"/>
        <v>16622.400000000001</v>
      </c>
      <c r="P24" s="82">
        <f t="shared" si="10"/>
        <v>5050</v>
      </c>
      <c r="Q24" s="82">
        <f t="shared" si="10"/>
        <v>5050</v>
      </c>
      <c r="R24" s="82">
        <f t="shared" si="10"/>
        <v>5050</v>
      </c>
    </row>
    <row r="25" spans="1:25" s="29" customFormat="1" ht="22.5" customHeight="1">
      <c r="A25" s="172"/>
      <c r="B25" s="176"/>
      <c r="C25" s="188"/>
      <c r="D25" s="181"/>
      <c r="E25" s="200"/>
      <c r="F25" s="199"/>
      <c r="G25" s="199"/>
      <c r="H25" s="37"/>
      <c r="I25" s="37"/>
      <c r="J25" s="37"/>
      <c r="K25" s="38"/>
      <c r="L25" s="37" t="s">
        <v>118</v>
      </c>
      <c r="M25" s="82">
        <f>M40+M44</f>
        <v>0</v>
      </c>
      <c r="N25" s="82">
        <f t="shared" ref="N25:R25" si="11">N40+N44</f>
        <v>4439</v>
      </c>
      <c r="O25" s="82">
        <f t="shared" si="11"/>
        <v>1434</v>
      </c>
      <c r="P25" s="82">
        <f t="shared" si="11"/>
        <v>1500</v>
      </c>
      <c r="Q25" s="82">
        <f t="shared" si="11"/>
        <v>1500</v>
      </c>
      <c r="R25" s="82">
        <f t="shared" si="11"/>
        <v>1500</v>
      </c>
    </row>
    <row r="26" spans="1:25" s="29" customFormat="1" ht="21" hidden="1" customHeight="1">
      <c r="A26" s="172"/>
      <c r="B26" s="176"/>
      <c r="C26" s="188"/>
      <c r="D26" s="48"/>
      <c r="E26" s="37"/>
      <c r="F26" s="38"/>
      <c r="G26" s="38"/>
      <c r="H26" s="37"/>
      <c r="I26" s="37"/>
      <c r="J26" s="37"/>
      <c r="K26" s="38"/>
      <c r="L26" s="37"/>
      <c r="M26" s="82"/>
      <c r="N26" s="82"/>
      <c r="O26" s="82"/>
      <c r="P26" s="82"/>
      <c r="Q26" s="82"/>
      <c r="R26" s="82"/>
    </row>
    <row r="27" spans="1:25" s="29" customFormat="1" ht="21.75" hidden="1" customHeight="1">
      <c r="A27" s="172"/>
      <c r="B27" s="176"/>
      <c r="C27" s="188"/>
      <c r="D27" s="48"/>
      <c r="E27" s="37"/>
      <c r="F27" s="38"/>
      <c r="G27" s="38"/>
      <c r="H27" s="37"/>
      <c r="I27" s="37"/>
      <c r="J27" s="37"/>
      <c r="K27" s="38"/>
      <c r="L27" s="37"/>
      <c r="M27" s="82"/>
      <c r="N27" s="82"/>
      <c r="O27" s="82"/>
      <c r="P27" s="82"/>
      <c r="Q27" s="82"/>
      <c r="R27" s="82"/>
    </row>
    <row r="28" spans="1:25" s="29" customFormat="1" ht="40.5" hidden="1" customHeight="1">
      <c r="A28" s="172"/>
      <c r="B28" s="176"/>
      <c r="C28" s="188"/>
      <c r="D28" s="48"/>
      <c r="E28" s="37"/>
      <c r="F28" s="38"/>
      <c r="G28" s="38"/>
      <c r="H28" s="37"/>
      <c r="I28" s="37"/>
      <c r="J28" s="37"/>
      <c r="K28" s="38"/>
      <c r="L28" s="37"/>
      <c r="M28" s="82"/>
      <c r="N28" s="82"/>
      <c r="O28" s="82"/>
      <c r="P28" s="82"/>
      <c r="Q28" s="82"/>
      <c r="R28" s="82"/>
    </row>
    <row r="29" spans="1:25" s="29" customFormat="1" ht="45.75" hidden="1" customHeight="1">
      <c r="A29" s="173"/>
      <c r="B29" s="177"/>
      <c r="C29" s="193"/>
      <c r="D29" s="32"/>
      <c r="E29" s="37"/>
      <c r="F29" s="38"/>
      <c r="G29" s="38"/>
      <c r="H29" s="37"/>
      <c r="I29" s="37"/>
      <c r="J29" s="37"/>
      <c r="K29" s="38"/>
      <c r="L29" s="37"/>
      <c r="M29" s="82"/>
      <c r="N29" s="82"/>
      <c r="O29" s="82"/>
      <c r="P29" s="82"/>
      <c r="Q29" s="82"/>
      <c r="R29" s="82"/>
    </row>
    <row r="30" spans="1:25" s="29" customFormat="1" ht="13.5" customHeight="1">
      <c r="A30" s="164" t="s">
        <v>40</v>
      </c>
      <c r="B30" s="167" t="s">
        <v>38</v>
      </c>
      <c r="C30" s="167" t="s">
        <v>82</v>
      </c>
      <c r="D30" s="99" t="s">
        <v>56</v>
      </c>
      <c r="E30" s="103"/>
      <c r="F30" s="106"/>
      <c r="G30" s="106"/>
      <c r="H30" s="98"/>
      <c r="I30" s="98"/>
      <c r="J30" s="98"/>
      <c r="K30" s="98"/>
      <c r="L30" s="98"/>
      <c r="M30" s="101">
        <f>SUM(M31:M40)</f>
        <v>2925.3389999999999</v>
      </c>
      <c r="N30" s="101">
        <f t="shared" ref="N30:R30" si="12">SUM(N31:N40)</f>
        <v>5398.91</v>
      </c>
      <c r="O30" s="101">
        <f t="shared" si="12"/>
        <v>23530.667000000001</v>
      </c>
      <c r="P30" s="101">
        <f t="shared" si="12"/>
        <v>12000</v>
      </c>
      <c r="Q30" s="101">
        <f t="shared" si="12"/>
        <v>12000</v>
      </c>
      <c r="R30" s="101">
        <f t="shared" si="12"/>
        <v>12000</v>
      </c>
    </row>
    <row r="31" spans="1:25" s="29" customFormat="1" ht="19.5" customHeight="1">
      <c r="A31" s="165"/>
      <c r="B31" s="168"/>
      <c r="C31" s="168"/>
      <c r="D31" s="167" t="s">
        <v>81</v>
      </c>
      <c r="E31" s="162"/>
      <c r="F31" s="163"/>
      <c r="G31" s="163"/>
      <c r="H31" s="49">
        <v>991</v>
      </c>
      <c r="I31" s="49">
        <v>4</v>
      </c>
      <c r="J31" s="49">
        <v>12</v>
      </c>
      <c r="K31" s="50" t="s">
        <v>117</v>
      </c>
      <c r="L31" s="49">
        <v>810</v>
      </c>
      <c r="M31" s="95">
        <f>546.079</f>
        <v>546.07899999999995</v>
      </c>
      <c r="N31" s="95">
        <v>3964.91</v>
      </c>
      <c r="O31" s="95">
        <f>694.267+4780</f>
        <v>5474.2669999999998</v>
      </c>
      <c r="P31" s="95">
        <v>5500</v>
      </c>
      <c r="Q31" s="95">
        <v>5500</v>
      </c>
      <c r="R31" s="95">
        <v>5500</v>
      </c>
      <c r="S31" s="206"/>
    </row>
    <row r="32" spans="1:25" s="29" customFormat="1" ht="18.75" customHeight="1">
      <c r="A32" s="165"/>
      <c r="B32" s="168"/>
      <c r="C32" s="168"/>
      <c r="D32" s="168"/>
      <c r="E32" s="162"/>
      <c r="F32" s="163"/>
      <c r="G32" s="163"/>
      <c r="H32" s="49">
        <v>991</v>
      </c>
      <c r="I32" s="49">
        <v>4</v>
      </c>
      <c r="J32" s="49">
        <v>12</v>
      </c>
      <c r="K32" s="50" t="s">
        <v>117</v>
      </c>
      <c r="L32" s="49">
        <v>244</v>
      </c>
      <c r="M32" s="95">
        <v>2379.2600000000002</v>
      </c>
      <c r="N32" s="95">
        <v>0</v>
      </c>
      <c r="O32" s="95">
        <v>16622.400000000001</v>
      </c>
      <c r="P32" s="95">
        <v>5000</v>
      </c>
      <c r="Q32" s="95">
        <v>5000</v>
      </c>
      <c r="R32" s="95">
        <v>5000</v>
      </c>
      <c r="S32" s="206"/>
    </row>
    <row r="33" spans="1:19" s="29" customFormat="1" ht="12.75" hidden="1" customHeight="1">
      <c r="A33" s="165"/>
      <c r="B33" s="168"/>
      <c r="C33" s="168"/>
      <c r="D33" s="168"/>
      <c r="E33" s="162"/>
      <c r="F33" s="163"/>
      <c r="G33" s="163"/>
      <c r="H33" s="49"/>
      <c r="I33" s="49"/>
      <c r="J33" s="49"/>
      <c r="K33" s="49"/>
      <c r="L33" s="49"/>
      <c r="M33" s="95"/>
      <c r="N33" s="95"/>
      <c r="O33" s="95"/>
      <c r="P33" s="95"/>
      <c r="Q33" s="95"/>
      <c r="R33" s="95"/>
      <c r="S33" s="206"/>
    </row>
    <row r="34" spans="1:19" s="29" customFormat="1" ht="12.75" hidden="1" customHeight="1">
      <c r="A34" s="165"/>
      <c r="B34" s="168"/>
      <c r="C34" s="168"/>
      <c r="D34" s="168"/>
      <c r="E34" s="162"/>
      <c r="F34" s="163"/>
      <c r="G34" s="163"/>
      <c r="H34" s="49"/>
      <c r="I34" s="49"/>
      <c r="J34" s="49"/>
      <c r="K34" s="49"/>
      <c r="L34" s="49"/>
      <c r="M34" s="95"/>
      <c r="N34" s="95"/>
      <c r="O34" s="95"/>
      <c r="P34" s="95"/>
      <c r="Q34" s="95"/>
      <c r="R34" s="95"/>
      <c r="S34" s="206"/>
    </row>
    <row r="35" spans="1:19" s="29" customFormat="1" ht="12.75" hidden="1" customHeight="1">
      <c r="A35" s="165"/>
      <c r="B35" s="168"/>
      <c r="C35" s="168"/>
      <c r="D35" s="168"/>
      <c r="E35" s="162"/>
      <c r="F35" s="163"/>
      <c r="G35" s="163"/>
      <c r="H35" s="49"/>
      <c r="I35" s="49"/>
      <c r="J35" s="49"/>
      <c r="K35" s="49"/>
      <c r="L35" s="49"/>
      <c r="M35" s="95"/>
      <c r="N35" s="95"/>
      <c r="O35" s="95"/>
      <c r="P35" s="95"/>
      <c r="Q35" s="95"/>
      <c r="R35" s="95"/>
      <c r="S35" s="206"/>
    </row>
    <row r="36" spans="1:19" s="29" customFormat="1" ht="12.75" hidden="1" customHeight="1">
      <c r="A36" s="165"/>
      <c r="B36" s="168"/>
      <c r="C36" s="168"/>
      <c r="D36" s="168"/>
      <c r="E36" s="162"/>
      <c r="F36" s="163"/>
      <c r="G36" s="163"/>
      <c r="H36" s="37"/>
      <c r="I36" s="38"/>
      <c r="J36" s="37"/>
      <c r="K36" s="38"/>
      <c r="L36" s="37"/>
      <c r="M36" s="82"/>
      <c r="N36" s="82"/>
      <c r="O36" s="82"/>
      <c r="P36" s="82"/>
      <c r="Q36" s="82"/>
      <c r="R36" s="82"/>
      <c r="S36" s="39"/>
    </row>
    <row r="37" spans="1:19" s="29" customFormat="1" ht="12.75" hidden="1" customHeight="1">
      <c r="A37" s="165"/>
      <c r="B37" s="168"/>
      <c r="C37" s="168"/>
      <c r="D37" s="168"/>
      <c r="E37" s="162"/>
      <c r="F37" s="163"/>
      <c r="G37" s="163"/>
      <c r="H37" s="49"/>
      <c r="I37" s="50"/>
      <c r="J37" s="49"/>
      <c r="K37" s="50"/>
      <c r="L37" s="49"/>
      <c r="M37" s="95"/>
      <c r="N37" s="95"/>
      <c r="O37" s="95"/>
      <c r="P37" s="95"/>
      <c r="Q37" s="95"/>
      <c r="R37" s="95"/>
      <c r="S37" s="39"/>
    </row>
    <row r="38" spans="1:19" s="29" customFormat="1" ht="12.75" hidden="1" customHeight="1">
      <c r="A38" s="165"/>
      <c r="B38" s="168"/>
      <c r="C38" s="168"/>
      <c r="D38" s="168"/>
      <c r="E38" s="162"/>
      <c r="F38" s="163"/>
      <c r="G38" s="163"/>
      <c r="H38" s="37"/>
      <c r="I38" s="37"/>
      <c r="J38" s="38"/>
      <c r="K38" s="38"/>
      <c r="L38" s="37"/>
      <c r="M38" s="135"/>
      <c r="N38" s="135"/>
      <c r="O38" s="135"/>
      <c r="P38" s="135"/>
      <c r="Q38" s="135"/>
      <c r="R38" s="135"/>
    </row>
    <row r="39" spans="1:19" s="29" customFormat="1" ht="12.75" hidden="1" customHeight="1">
      <c r="A39" s="165"/>
      <c r="B39" s="168"/>
      <c r="C39" s="168"/>
      <c r="D39" s="168"/>
      <c r="E39" s="162"/>
      <c r="F39" s="163"/>
      <c r="G39" s="163"/>
      <c r="H39" s="49"/>
      <c r="I39" s="49"/>
      <c r="J39" s="50"/>
      <c r="K39" s="50"/>
      <c r="L39" s="49"/>
      <c r="M39" s="96"/>
      <c r="N39" s="96"/>
      <c r="O39" s="96"/>
      <c r="P39" s="96"/>
      <c r="Q39" s="96"/>
      <c r="R39" s="96"/>
      <c r="S39" s="40"/>
    </row>
    <row r="40" spans="1:19" s="29" customFormat="1" ht="12.75" customHeight="1">
      <c r="A40" s="166"/>
      <c r="B40" s="178"/>
      <c r="C40" s="178"/>
      <c r="D40" s="178"/>
      <c r="E40" s="162"/>
      <c r="F40" s="163"/>
      <c r="G40" s="163"/>
      <c r="H40" s="49"/>
      <c r="I40" s="49"/>
      <c r="J40" s="50"/>
      <c r="K40" s="50"/>
      <c r="L40" s="123" t="s">
        <v>118</v>
      </c>
      <c r="M40" s="96">
        <v>0</v>
      </c>
      <c r="N40" s="96">
        <v>1434</v>
      </c>
      <c r="O40" s="96">
        <v>1434</v>
      </c>
      <c r="P40" s="96">
        <v>1500</v>
      </c>
      <c r="Q40" s="96">
        <v>1500</v>
      </c>
      <c r="R40" s="96">
        <v>1500</v>
      </c>
      <c r="S40" s="40"/>
    </row>
    <row r="41" spans="1:19" s="29" customFormat="1" ht="16.5" customHeight="1">
      <c r="A41" s="164" t="s">
        <v>41</v>
      </c>
      <c r="B41" s="167" t="s">
        <v>38</v>
      </c>
      <c r="C41" s="169" t="s">
        <v>85</v>
      </c>
      <c r="D41" s="99" t="s">
        <v>56</v>
      </c>
      <c r="E41" s="103"/>
      <c r="F41" s="106"/>
      <c r="G41" s="106"/>
      <c r="H41" s="100"/>
      <c r="I41" s="100"/>
      <c r="J41" s="100"/>
      <c r="K41" s="100"/>
      <c r="L41" s="98"/>
      <c r="M41" s="101">
        <f>SUM(M42:M44)</f>
        <v>2174</v>
      </c>
      <c r="N41" s="101">
        <v>3705</v>
      </c>
      <c r="O41" s="101">
        <f t="shared" ref="O41:R41" si="13">SUM(O42:O44)</f>
        <v>500</v>
      </c>
      <c r="P41" s="101">
        <f t="shared" si="13"/>
        <v>550</v>
      </c>
      <c r="Q41" s="101">
        <f t="shared" si="13"/>
        <v>550</v>
      </c>
      <c r="R41" s="101">
        <f t="shared" si="13"/>
        <v>550</v>
      </c>
    </row>
    <row r="42" spans="1:19" s="29" customFormat="1" ht="21.75" customHeight="1">
      <c r="A42" s="165"/>
      <c r="B42" s="168"/>
      <c r="C42" s="170"/>
      <c r="D42" s="167" t="s">
        <v>81</v>
      </c>
      <c r="E42" s="162"/>
      <c r="F42" s="163"/>
      <c r="G42" s="163"/>
      <c r="H42" s="49">
        <v>991</v>
      </c>
      <c r="I42" s="49">
        <v>4</v>
      </c>
      <c r="J42" s="49">
        <v>12</v>
      </c>
      <c r="K42" s="50" t="s">
        <v>117</v>
      </c>
      <c r="L42" s="49">
        <v>810</v>
      </c>
      <c r="M42" s="95">
        <v>2174</v>
      </c>
      <c r="N42" s="95">
        <v>0</v>
      </c>
      <c r="O42" s="95">
        <v>500</v>
      </c>
      <c r="P42" s="95">
        <v>500</v>
      </c>
      <c r="Q42" s="95">
        <v>500</v>
      </c>
      <c r="R42" s="95">
        <v>500</v>
      </c>
    </row>
    <row r="43" spans="1:19" s="29" customFormat="1" ht="18" customHeight="1">
      <c r="A43" s="165"/>
      <c r="B43" s="168"/>
      <c r="C43" s="170"/>
      <c r="D43" s="168"/>
      <c r="E43" s="162"/>
      <c r="F43" s="163"/>
      <c r="G43" s="163"/>
      <c r="H43" s="49">
        <v>991</v>
      </c>
      <c r="I43" s="49">
        <v>4</v>
      </c>
      <c r="J43" s="49">
        <v>12</v>
      </c>
      <c r="K43" s="50" t="s">
        <v>117</v>
      </c>
      <c r="L43" s="50" t="s">
        <v>115</v>
      </c>
      <c r="M43" s="95">
        <v>0</v>
      </c>
      <c r="N43" s="95">
        <v>700</v>
      </c>
      <c r="O43" s="95">
        <v>0</v>
      </c>
      <c r="P43" s="95">
        <v>50</v>
      </c>
      <c r="Q43" s="95">
        <v>50</v>
      </c>
      <c r="R43" s="95">
        <v>50</v>
      </c>
    </row>
    <row r="44" spans="1:19" s="29" customFormat="1" ht="27.75" customHeight="1">
      <c r="A44" s="165"/>
      <c r="B44" s="168"/>
      <c r="C44" s="170"/>
      <c r="D44" s="178"/>
      <c r="E44" s="162"/>
      <c r="F44" s="163"/>
      <c r="G44" s="163"/>
      <c r="H44" s="50"/>
      <c r="I44" s="50"/>
      <c r="J44" s="50"/>
      <c r="K44" s="50"/>
      <c r="L44" s="50" t="s">
        <v>118</v>
      </c>
      <c r="M44" s="95" t="s">
        <v>116</v>
      </c>
      <c r="N44" s="95" t="s">
        <v>141</v>
      </c>
      <c r="O44" s="95" t="s">
        <v>116</v>
      </c>
      <c r="P44" s="95" t="s">
        <v>116</v>
      </c>
      <c r="Q44" s="95" t="s">
        <v>116</v>
      </c>
      <c r="R44" s="95" t="s">
        <v>116</v>
      </c>
    </row>
    <row r="45" spans="1:19" s="41" customFormat="1" ht="19.5" customHeight="1">
      <c r="A45" s="184" t="s">
        <v>54</v>
      </c>
      <c r="B45" s="174" t="s">
        <v>37</v>
      </c>
      <c r="C45" s="174" t="s">
        <v>94</v>
      </c>
      <c r="D45" s="99" t="s">
        <v>56</v>
      </c>
      <c r="E45" s="104"/>
      <c r="F45" s="105"/>
      <c r="G45" s="105"/>
      <c r="H45" s="98"/>
      <c r="I45" s="98"/>
      <c r="J45" s="98"/>
      <c r="K45" s="100"/>
      <c r="L45" s="98"/>
      <c r="M45" s="101">
        <f>SUM(M46:M48)</f>
        <v>0</v>
      </c>
      <c r="N45" s="101">
        <f t="shared" ref="N45:R45" si="14">SUM(N46:N48)</f>
        <v>1122.5</v>
      </c>
      <c r="O45" s="101">
        <f t="shared" si="14"/>
        <v>13183.7</v>
      </c>
      <c r="P45" s="101">
        <f t="shared" si="14"/>
        <v>14037</v>
      </c>
      <c r="Q45" s="101">
        <f t="shared" si="14"/>
        <v>7440</v>
      </c>
      <c r="R45" s="101">
        <f t="shared" si="14"/>
        <v>7440</v>
      </c>
    </row>
    <row r="46" spans="1:19" s="41" customFormat="1" ht="17.25" customHeight="1">
      <c r="A46" s="185"/>
      <c r="B46" s="175"/>
      <c r="C46" s="175"/>
      <c r="D46" s="167" t="s">
        <v>81</v>
      </c>
      <c r="E46" s="200"/>
      <c r="F46" s="199"/>
      <c r="G46" s="199"/>
      <c r="H46" s="49">
        <v>991</v>
      </c>
      <c r="I46" s="49">
        <v>4</v>
      </c>
      <c r="J46" s="49">
        <v>12</v>
      </c>
      <c r="K46" s="50" t="s">
        <v>117</v>
      </c>
      <c r="L46" s="37">
        <v>810</v>
      </c>
      <c r="M46" s="82">
        <f>M50+M57+M64+M71</f>
        <v>0</v>
      </c>
      <c r="N46" s="82">
        <f t="shared" ref="N46:R46" si="15">N50+N57+N64+N71</f>
        <v>282.5</v>
      </c>
      <c r="O46" s="82">
        <f t="shared" si="15"/>
        <v>7018.7</v>
      </c>
      <c r="P46" s="82">
        <f t="shared" si="15"/>
        <v>5035</v>
      </c>
      <c r="Q46" s="82">
        <f t="shared" si="15"/>
        <v>3920</v>
      </c>
      <c r="R46" s="82">
        <f t="shared" si="15"/>
        <v>3920</v>
      </c>
    </row>
    <row r="47" spans="1:19" s="41" customFormat="1" ht="17.25" customHeight="1">
      <c r="A47" s="185"/>
      <c r="B47" s="175"/>
      <c r="C47" s="175"/>
      <c r="D47" s="168"/>
      <c r="E47" s="200"/>
      <c r="F47" s="199"/>
      <c r="G47" s="199"/>
      <c r="H47" s="49">
        <v>991</v>
      </c>
      <c r="I47" s="49">
        <v>4</v>
      </c>
      <c r="J47" s="49">
        <v>12</v>
      </c>
      <c r="K47" s="50" t="s">
        <v>117</v>
      </c>
      <c r="L47" s="37">
        <v>244</v>
      </c>
      <c r="M47" s="82">
        <f>M51+M58+M65+M72</f>
        <v>0</v>
      </c>
      <c r="N47" s="82">
        <f t="shared" ref="N47:R47" si="16">N51+N58+N65+N72</f>
        <v>840</v>
      </c>
      <c r="O47" s="82">
        <f t="shared" si="16"/>
        <v>3865</v>
      </c>
      <c r="P47" s="82">
        <f t="shared" si="16"/>
        <v>6702</v>
      </c>
      <c r="Q47" s="82">
        <f t="shared" si="16"/>
        <v>1520</v>
      </c>
      <c r="R47" s="82">
        <f t="shared" si="16"/>
        <v>1520</v>
      </c>
    </row>
    <row r="48" spans="1:19" s="41" customFormat="1" ht="19.5" customHeight="1">
      <c r="A48" s="173"/>
      <c r="B48" s="177"/>
      <c r="C48" s="177"/>
      <c r="D48" s="178"/>
      <c r="E48" s="200"/>
      <c r="F48" s="199"/>
      <c r="G48" s="199"/>
      <c r="H48" s="37"/>
      <c r="I48" s="37"/>
      <c r="J48" s="37"/>
      <c r="K48" s="38"/>
      <c r="L48" s="37" t="s">
        <v>118</v>
      </c>
      <c r="M48" s="82">
        <f>M73</f>
        <v>0</v>
      </c>
      <c r="N48" s="82">
        <f t="shared" ref="N48:R48" si="17">N73</f>
        <v>0</v>
      </c>
      <c r="O48" s="82">
        <f t="shared" si="17"/>
        <v>2300</v>
      </c>
      <c r="P48" s="82">
        <f t="shared" si="17"/>
        <v>2300</v>
      </c>
      <c r="Q48" s="82">
        <f t="shared" si="17"/>
        <v>2000</v>
      </c>
      <c r="R48" s="82">
        <f t="shared" si="17"/>
        <v>2000</v>
      </c>
    </row>
    <row r="49" spans="1:19" s="29" customFormat="1" ht="17.25" customHeight="1">
      <c r="A49" s="164" t="s">
        <v>15</v>
      </c>
      <c r="B49" s="167" t="s">
        <v>38</v>
      </c>
      <c r="C49" s="169" t="s">
        <v>95</v>
      </c>
      <c r="D49" s="97" t="s">
        <v>56</v>
      </c>
      <c r="E49" s="103"/>
      <c r="F49" s="106"/>
      <c r="G49" s="106"/>
      <c r="H49" s="98"/>
      <c r="I49" s="98"/>
      <c r="J49" s="98"/>
      <c r="K49" s="98"/>
      <c r="L49" s="98"/>
      <c r="M49" s="101">
        <f>SUM(M50:M51)</f>
        <v>0</v>
      </c>
      <c r="N49" s="101">
        <f t="shared" ref="N49:R49" si="18">SUM(N50:N51)</f>
        <v>732.5</v>
      </c>
      <c r="O49" s="101">
        <f t="shared" si="18"/>
        <v>3400.7</v>
      </c>
      <c r="P49" s="101">
        <f t="shared" si="18"/>
        <v>4102</v>
      </c>
      <c r="Q49" s="101">
        <f t="shared" si="18"/>
        <v>3920</v>
      </c>
      <c r="R49" s="101">
        <f t="shared" si="18"/>
        <v>3920</v>
      </c>
    </row>
    <row r="50" spans="1:19" s="29" customFormat="1" ht="25.5" customHeight="1">
      <c r="A50" s="165"/>
      <c r="B50" s="168"/>
      <c r="C50" s="170"/>
      <c r="D50" s="167" t="s">
        <v>81</v>
      </c>
      <c r="E50" s="162"/>
      <c r="F50" s="163"/>
      <c r="G50" s="163"/>
      <c r="H50" s="49">
        <v>991</v>
      </c>
      <c r="I50" s="49">
        <v>4</v>
      </c>
      <c r="J50" s="49">
        <v>12</v>
      </c>
      <c r="K50" s="50" t="s">
        <v>117</v>
      </c>
      <c r="L50" s="47">
        <v>810</v>
      </c>
      <c r="M50" s="95">
        <v>0</v>
      </c>
      <c r="N50" s="95">
        <v>32.5</v>
      </c>
      <c r="O50" s="95">
        <v>3118.7</v>
      </c>
      <c r="P50" s="95">
        <v>3120</v>
      </c>
      <c r="Q50" s="95">
        <v>3120</v>
      </c>
      <c r="R50" s="95">
        <v>3120</v>
      </c>
    </row>
    <row r="51" spans="1:19" s="29" customFormat="1" ht="24.75" customHeight="1">
      <c r="A51" s="165"/>
      <c r="B51" s="168"/>
      <c r="C51" s="170"/>
      <c r="D51" s="168"/>
      <c r="E51" s="162"/>
      <c r="F51" s="163"/>
      <c r="G51" s="163"/>
      <c r="H51" s="49">
        <v>991</v>
      </c>
      <c r="I51" s="49">
        <v>4</v>
      </c>
      <c r="J51" s="49">
        <v>12</v>
      </c>
      <c r="K51" s="50" t="s">
        <v>117</v>
      </c>
      <c r="L51" s="47">
        <v>244</v>
      </c>
      <c r="M51" s="95">
        <v>0</v>
      </c>
      <c r="N51" s="95">
        <v>700</v>
      </c>
      <c r="O51" s="95">
        <v>282</v>
      </c>
      <c r="P51" s="95">
        <v>982</v>
      </c>
      <c r="Q51" s="95">
        <v>800</v>
      </c>
      <c r="R51" s="95">
        <v>800</v>
      </c>
    </row>
    <row r="52" spans="1:19" s="29" customFormat="1" ht="17.25" hidden="1" customHeight="1">
      <c r="A52" s="165"/>
      <c r="B52" s="168"/>
      <c r="C52" s="170"/>
      <c r="D52" s="92"/>
      <c r="E52" s="107"/>
      <c r="F52" s="108"/>
      <c r="G52" s="108"/>
      <c r="H52" s="47"/>
      <c r="I52" s="46"/>
      <c r="J52" s="47"/>
      <c r="K52" s="47"/>
      <c r="L52" s="47"/>
      <c r="M52" s="95"/>
      <c r="N52" s="95"/>
      <c r="O52" s="95"/>
      <c r="P52" s="95"/>
      <c r="Q52" s="95"/>
      <c r="R52" s="95"/>
    </row>
    <row r="53" spans="1:19" s="29" customFormat="1" ht="16.5" hidden="1" customHeight="1">
      <c r="A53" s="165"/>
      <c r="B53" s="168"/>
      <c r="C53" s="170"/>
      <c r="D53" s="92"/>
      <c r="E53" s="107"/>
      <c r="F53" s="108"/>
      <c r="G53" s="108"/>
      <c r="H53" s="47"/>
      <c r="I53" s="46"/>
      <c r="J53" s="47"/>
      <c r="K53" s="47"/>
      <c r="L53" s="47"/>
      <c r="M53" s="95"/>
      <c r="N53" s="95"/>
      <c r="O53" s="95"/>
      <c r="P53" s="95"/>
      <c r="Q53" s="95"/>
      <c r="R53" s="95"/>
    </row>
    <row r="54" spans="1:19" s="29" customFormat="1" ht="16.5" hidden="1" customHeight="1">
      <c r="A54" s="165"/>
      <c r="B54" s="168"/>
      <c r="C54" s="170"/>
      <c r="D54" s="92"/>
      <c r="E54" s="107"/>
      <c r="F54" s="108"/>
      <c r="G54" s="108"/>
      <c r="H54" s="47"/>
      <c r="I54" s="47"/>
      <c r="J54" s="47"/>
      <c r="K54" s="47"/>
      <c r="L54" s="47"/>
      <c r="M54" s="95"/>
      <c r="N54" s="95"/>
      <c r="O54" s="95"/>
      <c r="P54" s="95"/>
      <c r="Q54" s="95"/>
      <c r="R54" s="95"/>
    </row>
    <row r="55" spans="1:19" s="29" customFormat="1" ht="16.5" hidden="1" customHeight="1">
      <c r="A55" s="166"/>
      <c r="B55" s="178"/>
      <c r="C55" s="171"/>
      <c r="D55" s="93"/>
      <c r="E55" s="107"/>
      <c r="F55" s="108"/>
      <c r="G55" s="108"/>
      <c r="H55" s="47"/>
      <c r="I55" s="47"/>
      <c r="J55" s="47"/>
      <c r="K55" s="47"/>
      <c r="L55" s="47"/>
      <c r="M55" s="136"/>
      <c r="N55" s="136"/>
      <c r="O55" s="136"/>
      <c r="P55" s="136"/>
      <c r="Q55" s="136"/>
      <c r="R55" s="136"/>
      <c r="S55" s="42"/>
    </row>
    <row r="56" spans="1:19" s="29" customFormat="1" ht="18" customHeight="1">
      <c r="A56" s="164" t="s">
        <v>119</v>
      </c>
      <c r="B56" s="167" t="s">
        <v>38</v>
      </c>
      <c r="C56" s="169" t="s">
        <v>96</v>
      </c>
      <c r="D56" s="97" t="s">
        <v>56</v>
      </c>
      <c r="E56" s="103"/>
      <c r="F56" s="106"/>
      <c r="G56" s="106"/>
      <c r="H56" s="98"/>
      <c r="I56" s="98"/>
      <c r="J56" s="98"/>
      <c r="K56" s="98"/>
      <c r="L56" s="98"/>
      <c r="M56" s="101">
        <f>SUM(M57:M58)</f>
        <v>0</v>
      </c>
      <c r="N56" s="101">
        <f t="shared" ref="N56:R56" si="19">SUM(N57:N58)</f>
        <v>0</v>
      </c>
      <c r="O56" s="101">
        <f t="shared" si="19"/>
        <v>618</v>
      </c>
      <c r="P56" s="101">
        <f t="shared" si="19"/>
        <v>500</v>
      </c>
      <c r="Q56" s="101">
        <f t="shared" si="19"/>
        <v>500</v>
      </c>
      <c r="R56" s="101">
        <f t="shared" si="19"/>
        <v>500</v>
      </c>
    </row>
    <row r="57" spans="1:19" s="29" customFormat="1" ht="26.25" customHeight="1">
      <c r="A57" s="165"/>
      <c r="B57" s="168"/>
      <c r="C57" s="170"/>
      <c r="D57" s="167" t="s">
        <v>81</v>
      </c>
      <c r="E57" s="162"/>
      <c r="F57" s="163"/>
      <c r="G57" s="163"/>
      <c r="H57" s="49">
        <v>991</v>
      </c>
      <c r="I57" s="49">
        <v>4</v>
      </c>
      <c r="J57" s="49">
        <v>12</v>
      </c>
      <c r="K57" s="50" t="s">
        <v>117</v>
      </c>
      <c r="L57" s="49">
        <v>810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</row>
    <row r="58" spans="1:19" s="29" customFormat="1" ht="23.25" customHeight="1">
      <c r="A58" s="165"/>
      <c r="B58" s="168"/>
      <c r="C58" s="170"/>
      <c r="D58" s="168"/>
      <c r="E58" s="162"/>
      <c r="F58" s="163"/>
      <c r="G58" s="163"/>
      <c r="H58" s="49">
        <v>991</v>
      </c>
      <c r="I58" s="49">
        <v>4</v>
      </c>
      <c r="J58" s="49">
        <v>12</v>
      </c>
      <c r="K58" s="50" t="s">
        <v>117</v>
      </c>
      <c r="L58" s="49">
        <v>244</v>
      </c>
      <c r="M58" s="95">
        <v>0</v>
      </c>
      <c r="N58" s="95">
        <v>0</v>
      </c>
      <c r="O58" s="95">
        <v>618</v>
      </c>
      <c r="P58" s="95">
        <v>500</v>
      </c>
      <c r="Q58" s="95">
        <v>500</v>
      </c>
      <c r="R58" s="95">
        <v>500</v>
      </c>
    </row>
    <row r="59" spans="1:19" s="29" customFormat="1" ht="17.25" hidden="1" customHeight="1">
      <c r="A59" s="165"/>
      <c r="B59" s="168"/>
      <c r="C59" s="170"/>
      <c r="D59" s="92"/>
      <c r="E59" s="107"/>
      <c r="F59" s="108"/>
      <c r="G59" s="108"/>
      <c r="H59" s="49"/>
      <c r="I59" s="50"/>
      <c r="J59" s="49"/>
      <c r="K59" s="49"/>
      <c r="L59" s="49"/>
      <c r="M59" s="95"/>
      <c r="N59" s="95"/>
      <c r="O59" s="95"/>
      <c r="P59" s="95"/>
      <c r="Q59" s="95"/>
      <c r="R59" s="95"/>
    </row>
    <row r="60" spans="1:19" s="29" customFormat="1" ht="16.5" hidden="1" customHeight="1">
      <c r="A60" s="165"/>
      <c r="B60" s="168"/>
      <c r="C60" s="170"/>
      <c r="D60" s="92"/>
      <c r="E60" s="107"/>
      <c r="F60" s="108"/>
      <c r="G60" s="108"/>
      <c r="H60" s="49"/>
      <c r="I60" s="50"/>
      <c r="J60" s="49"/>
      <c r="K60" s="49"/>
      <c r="L60" s="49"/>
      <c r="M60" s="95"/>
      <c r="N60" s="95"/>
      <c r="O60" s="95"/>
      <c r="P60" s="95"/>
      <c r="Q60" s="95"/>
      <c r="R60" s="95"/>
    </row>
    <row r="61" spans="1:19" s="29" customFormat="1" ht="16.5" hidden="1" customHeight="1">
      <c r="A61" s="165"/>
      <c r="B61" s="168"/>
      <c r="C61" s="170"/>
      <c r="D61" s="92"/>
      <c r="E61" s="107"/>
      <c r="F61" s="108"/>
      <c r="G61" s="108"/>
      <c r="H61" s="49"/>
      <c r="I61" s="49"/>
      <c r="J61" s="49"/>
      <c r="K61" s="49"/>
      <c r="L61" s="49"/>
      <c r="M61" s="95"/>
      <c r="N61" s="95"/>
      <c r="O61" s="95"/>
      <c r="P61" s="95"/>
      <c r="Q61" s="95"/>
      <c r="R61" s="95"/>
    </row>
    <row r="62" spans="1:19" s="29" customFormat="1" ht="16.5" hidden="1" customHeight="1">
      <c r="A62" s="166"/>
      <c r="B62" s="178"/>
      <c r="C62" s="171"/>
      <c r="D62" s="93"/>
      <c r="E62" s="107"/>
      <c r="F62" s="108"/>
      <c r="G62" s="108"/>
      <c r="H62" s="49"/>
      <c r="I62" s="49"/>
      <c r="J62" s="49"/>
      <c r="K62" s="49"/>
      <c r="L62" s="49"/>
      <c r="M62" s="136"/>
      <c r="N62" s="136"/>
      <c r="O62" s="136"/>
      <c r="P62" s="136"/>
      <c r="Q62" s="136"/>
      <c r="R62" s="136"/>
      <c r="S62" s="42"/>
    </row>
    <row r="63" spans="1:19" s="29" customFormat="1" ht="16.5" customHeight="1">
      <c r="A63" s="164" t="s">
        <v>120</v>
      </c>
      <c r="B63" s="167" t="s">
        <v>38</v>
      </c>
      <c r="C63" s="169" t="s">
        <v>114</v>
      </c>
      <c r="D63" s="97" t="s">
        <v>56</v>
      </c>
      <c r="E63" s="103"/>
      <c r="F63" s="106"/>
      <c r="G63" s="106"/>
      <c r="H63" s="98"/>
      <c r="I63" s="98"/>
      <c r="J63" s="98"/>
      <c r="K63" s="98"/>
      <c r="L63" s="98"/>
      <c r="M63" s="101">
        <f>SUM(M64:M65)</f>
        <v>0</v>
      </c>
      <c r="N63" s="101">
        <f t="shared" ref="N63:R63" si="20">SUM(N64:N65)</f>
        <v>120</v>
      </c>
      <c r="O63" s="101">
        <f t="shared" si="20"/>
        <v>120</v>
      </c>
      <c r="P63" s="101">
        <f t="shared" si="20"/>
        <v>120</v>
      </c>
      <c r="Q63" s="101">
        <f t="shared" si="20"/>
        <v>120</v>
      </c>
      <c r="R63" s="101">
        <f t="shared" si="20"/>
        <v>120</v>
      </c>
    </row>
    <row r="64" spans="1:19" s="29" customFormat="1" ht="17.25" customHeight="1">
      <c r="A64" s="165"/>
      <c r="B64" s="168"/>
      <c r="C64" s="170"/>
      <c r="D64" s="167" t="s">
        <v>81</v>
      </c>
      <c r="E64" s="162"/>
      <c r="F64" s="163"/>
      <c r="G64" s="163"/>
      <c r="H64" s="49">
        <v>991</v>
      </c>
      <c r="I64" s="49">
        <v>4</v>
      </c>
      <c r="J64" s="49">
        <v>12</v>
      </c>
      <c r="K64" s="50" t="s">
        <v>117</v>
      </c>
      <c r="L64" s="49">
        <v>810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</row>
    <row r="65" spans="1:19" s="29" customFormat="1" ht="21.75" customHeight="1">
      <c r="A65" s="165"/>
      <c r="B65" s="168"/>
      <c r="C65" s="170"/>
      <c r="D65" s="168"/>
      <c r="E65" s="162"/>
      <c r="F65" s="163"/>
      <c r="G65" s="163"/>
      <c r="H65" s="49">
        <v>991</v>
      </c>
      <c r="I65" s="49">
        <v>4</v>
      </c>
      <c r="J65" s="49">
        <v>12</v>
      </c>
      <c r="K65" s="50" t="s">
        <v>117</v>
      </c>
      <c r="L65" s="49">
        <v>244</v>
      </c>
      <c r="M65" s="95">
        <v>0</v>
      </c>
      <c r="N65" s="95">
        <v>120</v>
      </c>
      <c r="O65" s="95">
        <v>120</v>
      </c>
      <c r="P65" s="95">
        <v>120</v>
      </c>
      <c r="Q65" s="95">
        <v>120</v>
      </c>
      <c r="R65" s="95">
        <v>120</v>
      </c>
    </row>
    <row r="66" spans="1:19" s="29" customFormat="1" ht="17.25" hidden="1" customHeight="1">
      <c r="A66" s="165"/>
      <c r="B66" s="168"/>
      <c r="C66" s="170"/>
      <c r="D66" s="92"/>
      <c r="E66" s="107"/>
      <c r="F66" s="108"/>
      <c r="G66" s="108"/>
      <c r="H66" s="49"/>
      <c r="I66" s="50"/>
      <c r="J66" s="49"/>
      <c r="K66" s="49"/>
      <c r="L66" s="49"/>
      <c r="M66" s="95"/>
      <c r="N66" s="95"/>
      <c r="O66" s="95"/>
      <c r="P66" s="95"/>
      <c r="Q66" s="95"/>
      <c r="R66" s="95"/>
    </row>
    <row r="67" spans="1:19" s="29" customFormat="1" ht="16.5" hidden="1" customHeight="1">
      <c r="A67" s="165"/>
      <c r="B67" s="168"/>
      <c r="C67" s="170"/>
      <c r="D67" s="92"/>
      <c r="E67" s="107"/>
      <c r="F67" s="108"/>
      <c r="G67" s="108"/>
      <c r="H67" s="49"/>
      <c r="I67" s="50"/>
      <c r="J67" s="49"/>
      <c r="K67" s="49"/>
      <c r="L67" s="49"/>
      <c r="M67" s="95"/>
      <c r="N67" s="95"/>
      <c r="O67" s="95"/>
      <c r="P67" s="95"/>
      <c r="Q67" s="95"/>
      <c r="R67" s="95"/>
    </row>
    <row r="68" spans="1:19" s="29" customFormat="1" ht="16.5" hidden="1" customHeight="1">
      <c r="A68" s="165"/>
      <c r="B68" s="168"/>
      <c r="C68" s="170"/>
      <c r="D68" s="92"/>
      <c r="E68" s="107"/>
      <c r="F68" s="108"/>
      <c r="G68" s="108"/>
      <c r="H68" s="49"/>
      <c r="I68" s="49"/>
      <c r="J68" s="49"/>
      <c r="K68" s="49"/>
      <c r="L68" s="49"/>
      <c r="M68" s="95"/>
      <c r="N68" s="95"/>
      <c r="O68" s="95"/>
      <c r="P68" s="95"/>
      <c r="Q68" s="95"/>
      <c r="R68" s="95"/>
    </row>
    <row r="69" spans="1:19" s="29" customFormat="1" ht="16.5" hidden="1" customHeight="1">
      <c r="A69" s="166"/>
      <c r="B69" s="178"/>
      <c r="C69" s="171"/>
      <c r="D69" s="93"/>
      <c r="E69" s="107"/>
      <c r="F69" s="108"/>
      <c r="G69" s="108"/>
      <c r="H69" s="49"/>
      <c r="I69" s="49"/>
      <c r="J69" s="49"/>
      <c r="K69" s="49"/>
      <c r="L69" s="49"/>
      <c r="M69" s="136"/>
      <c r="N69" s="136"/>
      <c r="O69" s="136"/>
      <c r="P69" s="136"/>
      <c r="Q69" s="136"/>
      <c r="R69" s="136"/>
      <c r="S69" s="42"/>
    </row>
    <row r="70" spans="1:19" s="29" customFormat="1" ht="16.5" customHeight="1">
      <c r="A70" s="164" t="s">
        <v>121</v>
      </c>
      <c r="B70" s="167" t="s">
        <v>38</v>
      </c>
      <c r="C70" s="167" t="s">
        <v>97</v>
      </c>
      <c r="D70" s="97" t="s">
        <v>56</v>
      </c>
      <c r="E70" s="103"/>
      <c r="F70" s="106"/>
      <c r="G70" s="106"/>
      <c r="H70" s="98"/>
      <c r="I70" s="98"/>
      <c r="J70" s="98"/>
      <c r="K70" s="98"/>
      <c r="L70" s="98"/>
      <c r="M70" s="101">
        <f>SUM(M71:M73)</f>
        <v>0</v>
      </c>
      <c r="N70" s="101">
        <f t="shared" ref="N70:R70" si="21">SUM(N71:N73)</f>
        <v>270</v>
      </c>
      <c r="O70" s="101">
        <f t="shared" si="21"/>
        <v>9045</v>
      </c>
      <c r="P70" s="101">
        <f t="shared" si="21"/>
        <v>9315</v>
      </c>
      <c r="Q70" s="101">
        <f t="shared" si="21"/>
        <v>2900</v>
      </c>
      <c r="R70" s="101">
        <f t="shared" si="21"/>
        <v>2900</v>
      </c>
    </row>
    <row r="71" spans="1:19" s="29" customFormat="1" ht="17.25" customHeight="1">
      <c r="A71" s="165"/>
      <c r="B71" s="168"/>
      <c r="C71" s="168"/>
      <c r="D71" s="167" t="s">
        <v>81</v>
      </c>
      <c r="E71" s="162"/>
      <c r="F71" s="163"/>
      <c r="G71" s="163"/>
      <c r="H71" s="49">
        <v>991</v>
      </c>
      <c r="I71" s="49">
        <v>4</v>
      </c>
      <c r="J71" s="49">
        <v>12</v>
      </c>
      <c r="K71" s="50" t="s">
        <v>117</v>
      </c>
      <c r="L71" s="49">
        <v>810</v>
      </c>
      <c r="M71" s="95">
        <v>0</v>
      </c>
      <c r="N71" s="95">
        <v>250</v>
      </c>
      <c r="O71" s="95">
        <v>3900</v>
      </c>
      <c r="P71" s="95">
        <v>1915</v>
      </c>
      <c r="Q71" s="95">
        <v>800</v>
      </c>
      <c r="R71" s="95">
        <v>800</v>
      </c>
    </row>
    <row r="72" spans="1:19" s="29" customFormat="1" ht="21" customHeight="1">
      <c r="A72" s="165"/>
      <c r="B72" s="168"/>
      <c r="C72" s="168"/>
      <c r="D72" s="168"/>
      <c r="E72" s="162"/>
      <c r="F72" s="163"/>
      <c r="G72" s="163"/>
      <c r="H72" s="49">
        <v>991</v>
      </c>
      <c r="I72" s="49">
        <v>4</v>
      </c>
      <c r="J72" s="49">
        <v>12</v>
      </c>
      <c r="K72" s="50" t="s">
        <v>117</v>
      </c>
      <c r="L72" s="90">
        <v>244</v>
      </c>
      <c r="M72" s="137">
        <v>0</v>
      </c>
      <c r="N72" s="137">
        <v>20</v>
      </c>
      <c r="O72" s="137">
        <v>2845</v>
      </c>
      <c r="P72" s="137">
        <v>5100</v>
      </c>
      <c r="Q72" s="137">
        <v>100</v>
      </c>
      <c r="R72" s="137">
        <v>100</v>
      </c>
    </row>
    <row r="73" spans="1:19" s="29" customFormat="1" ht="16.5" customHeight="1">
      <c r="A73" s="166"/>
      <c r="B73" s="178"/>
      <c r="C73" s="178"/>
      <c r="D73" s="178"/>
      <c r="E73" s="162"/>
      <c r="F73" s="163"/>
      <c r="G73" s="163"/>
      <c r="H73" s="49"/>
      <c r="I73" s="49"/>
      <c r="J73" s="49"/>
      <c r="K73" s="49"/>
      <c r="L73" s="49" t="s">
        <v>118</v>
      </c>
      <c r="M73" s="136">
        <v>0</v>
      </c>
      <c r="N73" s="136">
        <v>0</v>
      </c>
      <c r="O73" s="136">
        <v>2300</v>
      </c>
      <c r="P73" s="136">
        <v>2300</v>
      </c>
      <c r="Q73" s="136">
        <v>2000</v>
      </c>
      <c r="R73" s="136">
        <v>2000</v>
      </c>
      <c r="S73" s="42"/>
    </row>
  </sheetData>
  <mergeCells count="76">
    <mergeCell ref="O1:R1"/>
    <mergeCell ref="M8:R8"/>
    <mergeCell ref="S31:S35"/>
    <mergeCell ref="H8:L8"/>
    <mergeCell ref="E8:G8"/>
    <mergeCell ref="D3:R3"/>
    <mergeCell ref="E23:E25"/>
    <mergeCell ref="F23:F25"/>
    <mergeCell ref="G23:G25"/>
    <mergeCell ref="E31:E40"/>
    <mergeCell ref="F31:F40"/>
    <mergeCell ref="G31:G40"/>
    <mergeCell ref="D11:D16"/>
    <mergeCell ref="D18:D21"/>
    <mergeCell ref="E11:E16"/>
    <mergeCell ref="F11:F16"/>
    <mergeCell ref="G11:G16"/>
    <mergeCell ref="E18:E21"/>
    <mergeCell ref="F18:F21"/>
    <mergeCell ref="G18:G21"/>
    <mergeCell ref="F46:F48"/>
    <mergeCell ref="G46:G48"/>
    <mergeCell ref="E42:E44"/>
    <mergeCell ref="F42:F44"/>
    <mergeCell ref="G42:G44"/>
    <mergeCell ref="E46:E48"/>
    <mergeCell ref="A63:A69"/>
    <mergeCell ref="B63:B69"/>
    <mergeCell ref="C63:C69"/>
    <mergeCell ref="A56:A62"/>
    <mergeCell ref="B56:B62"/>
    <mergeCell ref="C56:C62"/>
    <mergeCell ref="A10:A16"/>
    <mergeCell ref="A45:A48"/>
    <mergeCell ref="B45:B48"/>
    <mergeCell ref="C45:C48"/>
    <mergeCell ref="A49:A55"/>
    <mergeCell ref="B49:B55"/>
    <mergeCell ref="A30:A40"/>
    <mergeCell ref="A41:A44"/>
    <mergeCell ref="B41:B44"/>
    <mergeCell ref="C41:C44"/>
    <mergeCell ref="B10:B16"/>
    <mergeCell ref="C10:C16"/>
    <mergeCell ref="C17:C21"/>
    <mergeCell ref="B17:B21"/>
    <mergeCell ref="C22:C29"/>
    <mergeCell ref="A17:A21"/>
    <mergeCell ref="A70:A73"/>
    <mergeCell ref="D64:D65"/>
    <mergeCell ref="C49:C55"/>
    <mergeCell ref="A22:A29"/>
    <mergeCell ref="B22:B29"/>
    <mergeCell ref="D71:D73"/>
    <mergeCell ref="D50:D51"/>
    <mergeCell ref="D31:D40"/>
    <mergeCell ref="C30:C40"/>
    <mergeCell ref="B30:B40"/>
    <mergeCell ref="C70:C73"/>
    <mergeCell ref="B70:B73"/>
    <mergeCell ref="D57:D58"/>
    <mergeCell ref="D23:D25"/>
    <mergeCell ref="D42:D44"/>
    <mergeCell ref="D46:D48"/>
    <mergeCell ref="E71:E73"/>
    <mergeCell ref="F71:F73"/>
    <mergeCell ref="G71:G73"/>
    <mergeCell ref="E50:E51"/>
    <mergeCell ref="F50:F51"/>
    <mergeCell ref="G50:G51"/>
    <mergeCell ref="E57:E58"/>
    <mergeCell ref="F57:F58"/>
    <mergeCell ref="G57:G58"/>
    <mergeCell ref="E64:E65"/>
    <mergeCell ref="F64:F65"/>
    <mergeCell ref="G64:G65"/>
  </mergeCells>
  <pageMargins left="0.70866141732283472" right="0.70866141732283472" top="0.74803149606299213" bottom="0.74803149606299213" header="0.31496062992125984" footer="0.31496062992125984"/>
  <pageSetup paperSize="9" scale="73" firstPageNumber="43" orientation="landscape" useFirstPageNumber="1" r:id="rId1"/>
  <headerFooter alignWithMargins="0">
    <oddHeader>&amp;C&amp;P</oddHeader>
  </headerFooter>
  <rowBreaks count="1" manualBreakCount="1">
    <brk id="2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7"/>
  <sheetViews>
    <sheetView view="pageBreakPreview" topLeftCell="A9" zoomScale="90" zoomScaleSheetLayoutView="90" workbookViewId="0">
      <selection activeCell="A11" sqref="A11:A16"/>
    </sheetView>
  </sheetViews>
  <sheetFormatPr defaultRowHeight="15"/>
  <cols>
    <col min="1" max="1" width="5" customWidth="1"/>
    <col min="2" max="2" width="20.42578125" customWidth="1"/>
    <col min="3" max="3" width="25.28515625" customWidth="1"/>
    <col min="4" max="4" width="19.5703125" customWidth="1"/>
    <col min="5" max="6" width="10.85546875" bestFit="1" customWidth="1"/>
    <col min="7" max="7" width="10.85546875" customWidth="1"/>
    <col min="8" max="9" width="10.85546875" bestFit="1" customWidth="1"/>
    <col min="10" max="10" width="11.28515625" customWidth="1"/>
    <col min="11" max="11" width="13.85546875" customWidth="1"/>
    <col min="12" max="12" width="9.140625" customWidth="1"/>
  </cols>
  <sheetData>
    <row r="1" spans="1:19" ht="57" customHeight="1">
      <c r="G1" s="223" t="s">
        <v>99</v>
      </c>
      <c r="H1" s="223"/>
      <c r="I1" s="223"/>
      <c r="J1" s="223"/>
    </row>
    <row r="3" spans="1:19">
      <c r="L3" s="67"/>
      <c r="M3" s="67"/>
      <c r="N3" s="67"/>
      <c r="O3" s="67"/>
      <c r="P3" s="67"/>
      <c r="Q3" s="67"/>
      <c r="R3" s="67"/>
      <c r="S3" s="67"/>
    </row>
    <row r="4" spans="1:19" ht="37.5" customHeight="1">
      <c r="B4" s="235" t="s">
        <v>70</v>
      </c>
      <c r="C4" s="236"/>
      <c r="D4" s="236"/>
      <c r="E4" s="236"/>
      <c r="F4" s="236"/>
      <c r="G4" s="236"/>
      <c r="H4" s="236"/>
      <c r="I4" s="236"/>
      <c r="J4" s="236"/>
      <c r="L4" s="67"/>
      <c r="M4" s="67"/>
      <c r="N4" s="67"/>
      <c r="O4" s="67"/>
      <c r="P4" s="67"/>
      <c r="Q4" s="67"/>
      <c r="R4" s="67"/>
      <c r="S4" s="67"/>
    </row>
    <row r="5" spans="1:19">
      <c r="L5" s="67"/>
      <c r="M5" s="67"/>
      <c r="N5" s="67"/>
      <c r="O5" s="67"/>
      <c r="P5" s="67"/>
      <c r="Q5" s="67"/>
      <c r="R5" s="67"/>
      <c r="S5" s="67"/>
    </row>
    <row r="6" spans="1:19">
      <c r="A6" s="5" t="s">
        <v>62</v>
      </c>
      <c r="B6" s="3"/>
      <c r="C6" s="3"/>
      <c r="D6" s="6" t="s">
        <v>86</v>
      </c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67"/>
      <c r="Q6" s="67"/>
      <c r="R6" s="67"/>
      <c r="S6" s="67"/>
    </row>
    <row r="7" spans="1:19">
      <c r="A7" s="5" t="s">
        <v>63</v>
      </c>
      <c r="B7" s="3"/>
      <c r="C7" s="3"/>
      <c r="D7" s="6" t="s">
        <v>81</v>
      </c>
      <c r="E7" s="3"/>
      <c r="F7" s="3"/>
      <c r="G7" s="3"/>
      <c r="H7" s="3"/>
      <c r="I7" s="3"/>
      <c r="J7" s="3"/>
      <c r="K7" s="3"/>
      <c r="L7" s="67"/>
      <c r="M7" s="67"/>
      <c r="N7" s="67"/>
      <c r="O7" s="67"/>
      <c r="P7" s="67"/>
      <c r="Q7" s="67"/>
      <c r="R7" s="67"/>
      <c r="S7" s="67"/>
    </row>
    <row r="8" spans="1:19" ht="15.75" thickBot="1">
      <c r="L8" s="67"/>
      <c r="M8" s="67"/>
      <c r="N8" s="67"/>
      <c r="O8" s="67"/>
      <c r="P8" s="67"/>
      <c r="Q8" s="67"/>
      <c r="R8" s="67"/>
      <c r="S8" s="67"/>
    </row>
    <row r="9" spans="1:19" ht="51.75" customHeight="1" thickBot="1">
      <c r="A9" s="51" t="s">
        <v>0</v>
      </c>
      <c r="B9" s="51" t="s">
        <v>29</v>
      </c>
      <c r="C9" s="62" t="s">
        <v>66</v>
      </c>
      <c r="D9" s="51" t="s">
        <v>30</v>
      </c>
      <c r="E9" s="232" t="s">
        <v>55</v>
      </c>
      <c r="F9" s="233"/>
      <c r="G9" s="233"/>
      <c r="H9" s="233"/>
      <c r="I9" s="233"/>
      <c r="J9" s="234"/>
      <c r="L9" s="67"/>
      <c r="M9" s="67"/>
      <c r="N9" s="67"/>
      <c r="O9" s="67"/>
      <c r="P9" s="67"/>
      <c r="Q9" s="67"/>
      <c r="R9" s="67"/>
      <c r="S9" s="67"/>
    </row>
    <row r="10" spans="1:19" ht="15.75" thickBot="1">
      <c r="A10" s="15"/>
      <c r="B10" s="15"/>
      <c r="C10" s="15"/>
      <c r="D10" s="15"/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L10" s="67"/>
      <c r="M10" s="67"/>
      <c r="N10" s="67"/>
      <c r="O10" s="67"/>
      <c r="P10" s="67"/>
      <c r="Q10" s="67"/>
      <c r="R10" s="67"/>
      <c r="S10" s="67"/>
    </row>
    <row r="11" spans="1:19" s="17" customFormat="1" ht="19.5" customHeight="1">
      <c r="A11" s="218"/>
      <c r="B11" s="221" t="s">
        <v>69</v>
      </c>
      <c r="C11" s="221" t="s">
        <v>86</v>
      </c>
      <c r="D11" s="54" t="s">
        <v>56</v>
      </c>
      <c r="E11" s="57">
        <f>E12+E13+E15+E16</f>
        <v>7758.8389999999999</v>
      </c>
      <c r="F11" s="57">
        <f t="shared" ref="F11:J11" si="0">F12+F13+F15+F16</f>
        <v>14368.575000000001</v>
      </c>
      <c r="G11" s="57">
        <f t="shared" si="0"/>
        <v>41380.467000000004</v>
      </c>
      <c r="H11" s="57">
        <f t="shared" si="0"/>
        <v>28839</v>
      </c>
      <c r="I11" s="57">
        <f t="shared" si="0"/>
        <v>23857</v>
      </c>
      <c r="J11" s="57">
        <f t="shared" si="0"/>
        <v>23857</v>
      </c>
      <c r="K11" s="66"/>
      <c r="L11" s="68"/>
      <c r="M11" s="68"/>
      <c r="N11" s="68"/>
      <c r="O11" s="68"/>
      <c r="P11" s="68"/>
      <c r="Q11" s="68"/>
      <c r="R11" s="68"/>
      <c r="S11" s="68"/>
    </row>
    <row r="12" spans="1:19" s="17" customFormat="1" ht="67.5" customHeight="1">
      <c r="A12" s="218"/>
      <c r="B12" s="221"/>
      <c r="C12" s="221"/>
      <c r="D12" s="44" t="s">
        <v>72</v>
      </c>
      <c r="E12" s="58">
        <f>E18+E24+E44</f>
        <v>3069.1</v>
      </c>
      <c r="F12" s="58">
        <f t="shared" ref="F12:J12" si="1">F18+F24+F44</f>
        <v>725.5</v>
      </c>
      <c r="G12" s="58">
        <f t="shared" si="1"/>
        <v>10631.3</v>
      </c>
      <c r="H12" s="58">
        <f t="shared" si="1"/>
        <v>8500</v>
      </c>
      <c r="I12" s="58">
        <f t="shared" si="1"/>
        <v>9420</v>
      </c>
      <c r="J12" s="58">
        <f t="shared" si="1"/>
        <v>9420</v>
      </c>
      <c r="K12" s="66"/>
      <c r="L12" s="69"/>
      <c r="M12" s="68"/>
      <c r="N12" s="68"/>
      <c r="O12" s="68"/>
      <c r="P12" s="68"/>
      <c r="Q12" s="68"/>
      <c r="R12" s="68"/>
      <c r="S12" s="68"/>
    </row>
    <row r="13" spans="1:19" s="17" customFormat="1" ht="45" customHeight="1">
      <c r="A13" s="218"/>
      <c r="B13" s="221"/>
      <c r="C13" s="221"/>
      <c r="D13" s="44" t="s">
        <v>57</v>
      </c>
      <c r="E13" s="58">
        <f>E19+E25+E45</f>
        <v>0</v>
      </c>
      <c r="F13" s="58">
        <f t="shared" ref="F13:J13" si="2">F19+F25+F45</f>
        <v>2170</v>
      </c>
      <c r="G13" s="58">
        <f t="shared" si="2"/>
        <v>2170</v>
      </c>
      <c r="H13" s="58">
        <f t="shared" si="2"/>
        <v>0</v>
      </c>
      <c r="I13" s="58">
        <f t="shared" si="2"/>
        <v>0</v>
      </c>
      <c r="J13" s="58">
        <f t="shared" si="2"/>
        <v>0</v>
      </c>
      <c r="K13" s="66"/>
      <c r="L13" s="68"/>
      <c r="M13" s="68"/>
      <c r="N13" s="68"/>
      <c r="O13" s="68"/>
      <c r="P13" s="68"/>
      <c r="Q13" s="68"/>
      <c r="R13" s="68"/>
      <c r="S13" s="68"/>
    </row>
    <row r="14" spans="1:19" s="17" customFormat="1" ht="65.25" hidden="1" customHeight="1">
      <c r="A14" s="218"/>
      <c r="B14" s="221"/>
      <c r="C14" s="221"/>
      <c r="D14" s="44" t="s">
        <v>59</v>
      </c>
      <c r="E14" s="58"/>
      <c r="F14" s="58"/>
      <c r="G14" s="58"/>
      <c r="H14" s="58"/>
      <c r="I14" s="58"/>
      <c r="J14" s="58"/>
      <c r="K14" s="66"/>
      <c r="L14" s="68"/>
      <c r="M14" s="68"/>
      <c r="N14" s="68"/>
      <c r="O14" s="68"/>
      <c r="P14" s="68"/>
      <c r="Q14" s="68"/>
      <c r="R14" s="68"/>
      <c r="S14" s="68"/>
    </row>
    <row r="15" spans="1:19" s="17" customFormat="1" ht="41.25" customHeight="1">
      <c r="A15" s="218"/>
      <c r="B15" s="221"/>
      <c r="C15" s="221"/>
      <c r="D15" s="44" t="s">
        <v>71</v>
      </c>
      <c r="E15" s="58">
        <f>E21+E27+E47</f>
        <v>4689.7389999999996</v>
      </c>
      <c r="F15" s="58">
        <f t="shared" ref="F15:J15" si="3">F21+F27+F47</f>
        <v>7034.0749999999998</v>
      </c>
      <c r="G15" s="58">
        <f t="shared" si="3"/>
        <v>24845.167000000001</v>
      </c>
      <c r="H15" s="58">
        <f t="shared" si="3"/>
        <v>16039</v>
      </c>
      <c r="I15" s="58">
        <f t="shared" si="3"/>
        <v>10437</v>
      </c>
      <c r="J15" s="58">
        <f t="shared" si="3"/>
        <v>10437</v>
      </c>
      <c r="K15" s="66"/>
      <c r="L15" s="68"/>
      <c r="M15" s="68"/>
      <c r="N15" s="68"/>
      <c r="O15" s="68"/>
      <c r="P15" s="68"/>
      <c r="Q15" s="68"/>
      <c r="R15" s="68"/>
      <c r="S15" s="68"/>
    </row>
    <row r="16" spans="1:19" s="17" customFormat="1" ht="17.25" customHeight="1">
      <c r="A16" s="219"/>
      <c r="B16" s="217"/>
      <c r="C16" s="217"/>
      <c r="D16" s="20" t="s">
        <v>58</v>
      </c>
      <c r="E16" s="58">
        <f>E22+E28+E48</f>
        <v>0</v>
      </c>
      <c r="F16" s="58">
        <f t="shared" ref="F16:J16" si="4">F22+F28+F48</f>
        <v>4439</v>
      </c>
      <c r="G16" s="58">
        <f t="shared" si="4"/>
        <v>3734</v>
      </c>
      <c r="H16" s="58">
        <f t="shared" si="4"/>
        <v>4300</v>
      </c>
      <c r="I16" s="58">
        <f t="shared" si="4"/>
        <v>4000</v>
      </c>
      <c r="J16" s="58">
        <f t="shared" si="4"/>
        <v>4000</v>
      </c>
      <c r="K16" s="66"/>
      <c r="L16" s="68"/>
      <c r="M16" s="68"/>
      <c r="N16" s="68"/>
      <c r="O16" s="68"/>
      <c r="P16" s="68"/>
      <c r="Q16" s="68"/>
      <c r="R16" s="68"/>
      <c r="S16" s="68"/>
    </row>
    <row r="17" spans="1:19" s="17" customFormat="1" ht="25.5" customHeight="1">
      <c r="A17" s="224"/>
      <c r="B17" s="215" t="s">
        <v>39</v>
      </c>
      <c r="C17" s="215"/>
      <c r="D17" s="44" t="s">
        <v>56</v>
      </c>
      <c r="E17" s="58">
        <f>SUM(E18:E22)</f>
        <v>2659.5</v>
      </c>
      <c r="F17" s="58">
        <f t="shared" ref="F17:J17" si="5">SUM(F18:F22)</f>
        <v>4142.17</v>
      </c>
      <c r="G17" s="58">
        <f t="shared" si="5"/>
        <v>4166.1000000000004</v>
      </c>
      <c r="H17" s="58">
        <f t="shared" si="5"/>
        <v>4167</v>
      </c>
      <c r="I17" s="58">
        <f t="shared" si="5"/>
        <v>3867</v>
      </c>
      <c r="J17" s="58">
        <f t="shared" si="5"/>
        <v>3867</v>
      </c>
      <c r="K17" s="66"/>
      <c r="L17" s="68"/>
      <c r="M17" s="68"/>
      <c r="N17" s="68"/>
      <c r="O17" s="68"/>
      <c r="P17" s="68"/>
      <c r="Q17" s="68"/>
      <c r="R17" s="68"/>
      <c r="S17" s="68"/>
    </row>
    <row r="18" spans="1:19" s="17" customFormat="1" ht="61.5" hidden="1" customHeight="1">
      <c r="A18" s="218"/>
      <c r="B18" s="221"/>
      <c r="C18" s="221"/>
      <c r="D18" s="44" t="s">
        <v>72</v>
      </c>
      <c r="E18" s="58"/>
      <c r="F18" s="58"/>
      <c r="G18" s="58"/>
      <c r="H18" s="58"/>
      <c r="I18" s="58"/>
      <c r="J18" s="58"/>
      <c r="K18" s="66"/>
      <c r="L18" s="68"/>
      <c r="M18" s="68"/>
      <c r="N18" s="68"/>
      <c r="O18" s="68"/>
      <c r="P18" s="68"/>
      <c r="Q18" s="68"/>
      <c r="R18" s="68"/>
      <c r="S18" s="68"/>
    </row>
    <row r="19" spans="1:19" s="17" customFormat="1" ht="45" hidden="1" customHeight="1">
      <c r="A19" s="218"/>
      <c r="B19" s="221"/>
      <c r="C19" s="221"/>
      <c r="D19" s="44" t="s">
        <v>57</v>
      </c>
      <c r="E19" s="59"/>
      <c r="F19" s="59"/>
      <c r="G19" s="59"/>
      <c r="H19" s="59"/>
      <c r="I19" s="59"/>
      <c r="J19" s="59"/>
      <c r="K19" s="66"/>
      <c r="L19" s="68"/>
      <c r="M19" s="68"/>
      <c r="N19" s="68"/>
      <c r="O19" s="68"/>
      <c r="P19" s="68"/>
      <c r="Q19" s="68"/>
      <c r="R19" s="68"/>
      <c r="S19" s="68"/>
    </row>
    <row r="20" spans="1:19" s="17" customFormat="1" ht="72" hidden="1" customHeight="1">
      <c r="A20" s="218"/>
      <c r="B20" s="221"/>
      <c r="C20" s="221"/>
      <c r="D20" s="44" t="s">
        <v>59</v>
      </c>
      <c r="E20" s="59"/>
      <c r="F20" s="59"/>
      <c r="G20" s="59"/>
      <c r="H20" s="59"/>
      <c r="I20" s="59"/>
      <c r="J20" s="59"/>
      <c r="K20" s="66"/>
      <c r="L20" s="68"/>
      <c r="M20" s="68"/>
      <c r="N20" s="68"/>
      <c r="O20" s="68"/>
      <c r="P20" s="68"/>
      <c r="Q20" s="68"/>
      <c r="R20" s="68"/>
      <c r="S20" s="68"/>
    </row>
    <row r="21" spans="1:19" s="17" customFormat="1" ht="40.5" customHeight="1">
      <c r="A21" s="218"/>
      <c r="B21" s="221"/>
      <c r="C21" s="221"/>
      <c r="D21" s="44" t="s">
        <v>71</v>
      </c>
      <c r="E21" s="58">
        <f>'5'!M17</f>
        <v>2659.5</v>
      </c>
      <c r="F21" s="58">
        <v>4142.17</v>
      </c>
      <c r="G21" s="58">
        <v>4166.1000000000004</v>
      </c>
      <c r="H21" s="58">
        <v>4167</v>
      </c>
      <c r="I21" s="58">
        <f>'5'!Q17</f>
        <v>3867</v>
      </c>
      <c r="J21" s="58">
        <f>'5'!R17</f>
        <v>3867</v>
      </c>
      <c r="K21" s="66"/>
      <c r="L21" s="68"/>
      <c r="M21" s="68"/>
      <c r="N21" s="68"/>
      <c r="O21" s="68"/>
      <c r="P21" s="68"/>
      <c r="Q21" s="68"/>
      <c r="R21" s="68"/>
      <c r="S21" s="68"/>
    </row>
    <row r="22" spans="1:19" ht="21.75" customHeight="1">
      <c r="A22" s="225"/>
      <c r="B22" s="177"/>
      <c r="C22" s="177"/>
      <c r="D22" s="20" t="s">
        <v>58</v>
      </c>
      <c r="E22" s="59"/>
      <c r="F22" s="59"/>
      <c r="G22" s="59"/>
      <c r="H22" s="59"/>
      <c r="I22" s="59"/>
      <c r="J22" s="59"/>
      <c r="K22" s="66"/>
      <c r="L22" s="67"/>
      <c r="M22" s="67"/>
      <c r="N22" s="67"/>
      <c r="O22" s="67"/>
      <c r="P22" s="67"/>
      <c r="Q22" s="67"/>
      <c r="R22" s="67"/>
      <c r="S22" s="67"/>
    </row>
    <row r="23" spans="1:19" s="119" customFormat="1" ht="25.5" customHeight="1">
      <c r="A23" s="226">
        <v>1</v>
      </c>
      <c r="B23" s="215" t="s">
        <v>37</v>
      </c>
      <c r="C23" s="215" t="s">
        <v>87</v>
      </c>
      <c r="D23" s="20" t="s">
        <v>56</v>
      </c>
      <c r="E23" s="117">
        <f>SUM(E24:E28)</f>
        <v>5099.3389999999999</v>
      </c>
      <c r="F23" s="117">
        <f t="shared" ref="F23:J23" si="6">SUM(F24:F28)</f>
        <v>9103.9049999999988</v>
      </c>
      <c r="G23" s="117">
        <f t="shared" si="6"/>
        <v>24030.667000000001</v>
      </c>
      <c r="H23" s="117">
        <f t="shared" si="6"/>
        <v>12550</v>
      </c>
      <c r="I23" s="117">
        <f t="shared" si="6"/>
        <v>12550</v>
      </c>
      <c r="J23" s="117">
        <f t="shared" si="6"/>
        <v>12550</v>
      </c>
      <c r="K23" s="66"/>
      <c r="L23" s="118"/>
      <c r="M23" s="118"/>
      <c r="N23" s="118"/>
      <c r="O23" s="118"/>
      <c r="P23" s="118"/>
      <c r="Q23" s="118"/>
      <c r="R23" s="118"/>
      <c r="S23" s="118"/>
    </row>
    <row r="24" spans="1:19" s="119" customFormat="1" ht="63.75" customHeight="1">
      <c r="A24" s="227"/>
      <c r="B24" s="221"/>
      <c r="C24" s="221"/>
      <c r="D24" s="20" t="s">
        <v>72</v>
      </c>
      <c r="E24" s="117">
        <v>3069.1</v>
      </c>
      <c r="F24" s="117">
        <v>698</v>
      </c>
      <c r="G24" s="117">
        <v>10603.8</v>
      </c>
      <c r="H24" s="117">
        <v>5500</v>
      </c>
      <c r="I24" s="117">
        <v>5500</v>
      </c>
      <c r="J24" s="117">
        <v>5500</v>
      </c>
      <c r="K24" s="66"/>
      <c r="L24" s="120"/>
      <c r="M24" s="120"/>
      <c r="N24" s="120"/>
      <c r="O24" s="120"/>
      <c r="P24" s="120"/>
      <c r="Q24" s="120"/>
      <c r="R24" s="120"/>
      <c r="S24" s="118"/>
    </row>
    <row r="25" spans="1:19" s="119" customFormat="1" ht="39.75" customHeight="1">
      <c r="A25" s="227"/>
      <c r="B25" s="221"/>
      <c r="C25" s="221"/>
      <c r="D25" s="20" t="s">
        <v>57</v>
      </c>
      <c r="E25" s="117">
        <v>0</v>
      </c>
      <c r="F25" s="117">
        <v>2170</v>
      </c>
      <c r="G25" s="117">
        <v>2170</v>
      </c>
      <c r="H25" s="117">
        <v>0</v>
      </c>
      <c r="I25" s="117">
        <v>0</v>
      </c>
      <c r="J25" s="117">
        <v>0</v>
      </c>
      <c r="K25" s="66"/>
      <c r="L25" s="118"/>
      <c r="M25" s="118"/>
      <c r="N25" s="118"/>
      <c r="O25" s="118"/>
      <c r="P25" s="118"/>
      <c r="Q25" s="118"/>
      <c r="R25" s="118"/>
      <c r="S25" s="118"/>
    </row>
    <row r="26" spans="1:19" s="119" customFormat="1" ht="74.25" hidden="1" customHeight="1">
      <c r="A26" s="228"/>
      <c r="B26" s="230"/>
      <c r="C26" s="230"/>
      <c r="D26" s="20" t="s">
        <v>59</v>
      </c>
      <c r="E26" s="117"/>
      <c r="F26" s="117"/>
      <c r="G26" s="117"/>
      <c r="H26" s="117"/>
      <c r="I26" s="117"/>
      <c r="J26" s="117"/>
      <c r="K26" s="66"/>
      <c r="L26" s="118"/>
      <c r="M26" s="118"/>
      <c r="N26" s="118"/>
      <c r="O26" s="118"/>
      <c r="P26" s="118"/>
      <c r="Q26" s="118"/>
      <c r="R26" s="118"/>
      <c r="S26" s="118"/>
    </row>
    <row r="27" spans="1:19" s="119" customFormat="1" ht="40.5" customHeight="1">
      <c r="A27" s="228"/>
      <c r="B27" s="230"/>
      <c r="C27" s="230"/>
      <c r="D27" s="20" t="s">
        <v>71</v>
      </c>
      <c r="E27" s="121">
        <v>2030.239</v>
      </c>
      <c r="F27" s="122">
        <v>1796.905</v>
      </c>
      <c r="G27" s="122">
        <v>9822.8670000000002</v>
      </c>
      <c r="H27" s="117">
        <v>5050</v>
      </c>
      <c r="I27" s="117">
        <v>5050</v>
      </c>
      <c r="J27" s="117">
        <v>5050</v>
      </c>
      <c r="K27" s="66"/>
      <c r="L27" s="118"/>
      <c r="M27" s="118"/>
      <c r="N27" s="118"/>
      <c r="O27" s="118"/>
      <c r="P27" s="118"/>
      <c r="Q27" s="118"/>
      <c r="R27" s="118"/>
      <c r="S27" s="118"/>
    </row>
    <row r="28" spans="1:19" s="119" customFormat="1" ht="21" customHeight="1">
      <c r="A28" s="229"/>
      <c r="B28" s="231"/>
      <c r="C28" s="231"/>
      <c r="D28" s="20" t="s">
        <v>58</v>
      </c>
      <c r="E28" s="117">
        <v>0</v>
      </c>
      <c r="F28" s="117">
        <v>4439</v>
      </c>
      <c r="G28" s="117">
        <v>1434</v>
      </c>
      <c r="H28" s="117">
        <v>2000</v>
      </c>
      <c r="I28" s="117">
        <v>2000</v>
      </c>
      <c r="J28" s="117">
        <v>2000</v>
      </c>
      <c r="K28" s="66"/>
      <c r="L28" s="118"/>
      <c r="M28" s="118"/>
      <c r="N28" s="118"/>
      <c r="O28" s="118"/>
      <c r="P28" s="118"/>
      <c r="Q28" s="118"/>
      <c r="R28" s="118"/>
      <c r="S28" s="118"/>
    </row>
    <row r="29" spans="1:19" ht="72.75" hidden="1" customHeight="1">
      <c r="A29" s="53" t="s">
        <v>40</v>
      </c>
      <c r="B29" s="52" t="s">
        <v>38</v>
      </c>
      <c r="C29" s="52" t="s">
        <v>31</v>
      </c>
      <c r="D29" s="44" t="s">
        <v>48</v>
      </c>
      <c r="E29" s="58"/>
      <c r="F29" s="58"/>
      <c r="G29" s="58"/>
      <c r="H29" s="58"/>
      <c r="I29" s="58"/>
      <c r="J29" s="58"/>
      <c r="K29" s="66"/>
      <c r="L29" s="67"/>
      <c r="M29" s="67"/>
      <c r="N29" s="67"/>
      <c r="O29" s="67"/>
      <c r="P29" s="67"/>
      <c r="Q29" s="67"/>
      <c r="R29" s="67"/>
      <c r="S29" s="67"/>
    </row>
    <row r="30" spans="1:19" ht="56.25" hidden="1" customHeight="1">
      <c r="A30" s="53" t="s">
        <v>41</v>
      </c>
      <c r="B30" s="52" t="s">
        <v>38</v>
      </c>
      <c r="C30" s="52" t="s">
        <v>50</v>
      </c>
      <c r="D30" s="44" t="s">
        <v>48</v>
      </c>
      <c r="E30" s="58"/>
      <c r="F30" s="58"/>
      <c r="G30" s="58"/>
      <c r="H30" s="58"/>
      <c r="I30" s="58"/>
      <c r="J30" s="58"/>
      <c r="K30" s="66"/>
      <c r="L30" s="72"/>
      <c r="M30" s="72"/>
      <c r="N30" s="72"/>
      <c r="O30" s="72"/>
      <c r="P30" s="72"/>
      <c r="Q30" s="72"/>
      <c r="R30" s="72"/>
      <c r="S30" s="67"/>
    </row>
    <row r="31" spans="1:19" ht="37.5" hidden="1" customHeight="1">
      <c r="A31" s="212" t="s">
        <v>42</v>
      </c>
      <c r="B31" s="221" t="s">
        <v>38</v>
      </c>
      <c r="C31" s="215" t="s">
        <v>33</v>
      </c>
      <c r="D31" s="44" t="s">
        <v>48</v>
      </c>
      <c r="E31" s="58"/>
      <c r="F31" s="58"/>
      <c r="G31" s="58"/>
      <c r="H31" s="58"/>
      <c r="I31" s="58"/>
      <c r="J31" s="58"/>
      <c r="K31" s="66"/>
      <c r="L31" s="67"/>
      <c r="M31" s="67"/>
      <c r="N31" s="67"/>
      <c r="O31" s="67"/>
      <c r="P31" s="67"/>
      <c r="Q31" s="67"/>
      <c r="R31" s="67"/>
      <c r="S31" s="67"/>
    </row>
    <row r="32" spans="1:19" ht="49.5" hidden="1" customHeight="1">
      <c r="A32" s="212"/>
      <c r="B32" s="221"/>
      <c r="C32" s="221"/>
      <c r="D32" s="44" t="s">
        <v>57</v>
      </c>
      <c r="E32" s="58"/>
      <c r="F32" s="58"/>
      <c r="G32" s="58"/>
      <c r="H32" s="58"/>
      <c r="I32" s="58"/>
      <c r="J32" s="58"/>
      <c r="K32" s="66"/>
      <c r="L32" s="67"/>
      <c r="M32" s="67"/>
      <c r="N32" s="67"/>
      <c r="O32" s="67"/>
      <c r="P32" s="67"/>
      <c r="Q32" s="67"/>
      <c r="R32" s="67"/>
      <c r="S32" s="67"/>
    </row>
    <row r="33" spans="1:19" ht="57.75" hidden="1" customHeight="1">
      <c r="A33" s="220"/>
      <c r="B33" s="222"/>
      <c r="C33" s="222"/>
      <c r="D33" s="44" t="s">
        <v>60</v>
      </c>
      <c r="E33" s="58"/>
      <c r="F33" s="58"/>
      <c r="G33" s="58"/>
      <c r="H33" s="58"/>
      <c r="I33" s="58"/>
      <c r="J33" s="58"/>
      <c r="K33" s="66"/>
      <c r="L33" s="67"/>
      <c r="M33" s="67"/>
      <c r="N33" s="67"/>
      <c r="O33" s="67"/>
      <c r="P33" s="67"/>
      <c r="Q33" s="67"/>
      <c r="R33" s="67"/>
      <c r="S33" s="67"/>
    </row>
    <row r="34" spans="1:19" ht="42" hidden="1" customHeight="1">
      <c r="A34" s="212" t="s">
        <v>43</v>
      </c>
      <c r="B34" s="221" t="s">
        <v>38</v>
      </c>
      <c r="C34" s="215" t="s">
        <v>32</v>
      </c>
      <c r="D34" s="44" t="s">
        <v>48</v>
      </c>
      <c r="E34" s="58"/>
      <c r="F34" s="58"/>
      <c r="G34" s="58"/>
      <c r="H34" s="58"/>
      <c r="I34" s="58"/>
      <c r="J34" s="58"/>
      <c r="K34" s="66"/>
      <c r="L34" s="67"/>
      <c r="M34" s="67"/>
      <c r="N34" s="67"/>
      <c r="O34" s="67"/>
      <c r="P34" s="67"/>
      <c r="Q34" s="67"/>
      <c r="R34" s="67"/>
      <c r="S34" s="67"/>
    </row>
    <row r="35" spans="1:19" ht="42" hidden="1" customHeight="1">
      <c r="A35" s="212"/>
      <c r="B35" s="221"/>
      <c r="C35" s="221"/>
      <c r="D35" s="44" t="s">
        <v>57</v>
      </c>
      <c r="E35" s="58"/>
      <c r="F35" s="58"/>
      <c r="G35" s="58"/>
      <c r="H35" s="58"/>
      <c r="I35" s="58"/>
      <c r="J35" s="58"/>
      <c r="K35" s="66"/>
      <c r="L35" s="67"/>
      <c r="M35" s="67"/>
      <c r="N35" s="67"/>
      <c r="O35" s="67"/>
      <c r="P35" s="67"/>
      <c r="Q35" s="67"/>
      <c r="R35" s="67"/>
      <c r="S35" s="67"/>
    </row>
    <row r="36" spans="1:19" ht="60" hidden="1" customHeight="1">
      <c r="A36" s="220"/>
      <c r="B36" s="222"/>
      <c r="C36" s="222"/>
      <c r="D36" s="44" t="s">
        <v>60</v>
      </c>
      <c r="E36" s="58"/>
      <c r="F36" s="58"/>
      <c r="G36" s="58"/>
      <c r="H36" s="58"/>
      <c r="I36" s="58"/>
      <c r="J36" s="58"/>
      <c r="K36" s="66"/>
      <c r="L36" s="67"/>
      <c r="M36" s="67"/>
      <c r="N36" s="67"/>
      <c r="O36" s="67"/>
      <c r="P36" s="67"/>
      <c r="Q36" s="67"/>
      <c r="R36" s="67"/>
      <c r="S36" s="67"/>
    </row>
    <row r="37" spans="1:19" ht="43.5" hidden="1" customHeight="1">
      <c r="A37" s="211" t="s">
        <v>44</v>
      </c>
      <c r="B37" s="215" t="s">
        <v>38</v>
      </c>
      <c r="C37" s="215" t="s">
        <v>34</v>
      </c>
      <c r="D37" s="44" t="s">
        <v>48</v>
      </c>
      <c r="E37" s="60"/>
      <c r="F37" s="60"/>
      <c r="G37" s="60"/>
      <c r="H37" s="58"/>
      <c r="I37" s="58"/>
      <c r="J37" s="58"/>
      <c r="K37" s="66"/>
      <c r="L37" s="67"/>
      <c r="M37" s="67"/>
      <c r="N37" s="67"/>
      <c r="O37" s="67"/>
      <c r="P37" s="67"/>
      <c r="Q37" s="67"/>
      <c r="R37" s="67"/>
      <c r="S37" s="67"/>
    </row>
    <row r="38" spans="1:19" ht="46.5" hidden="1" customHeight="1">
      <c r="A38" s="212"/>
      <c r="B38" s="221"/>
      <c r="C38" s="221"/>
      <c r="D38" s="44" t="s">
        <v>57</v>
      </c>
      <c r="E38" s="60"/>
      <c r="F38" s="60"/>
      <c r="G38" s="60"/>
      <c r="H38" s="58"/>
      <c r="I38" s="58"/>
      <c r="J38" s="58"/>
      <c r="K38" s="66"/>
      <c r="L38" s="67"/>
      <c r="M38" s="67"/>
      <c r="N38" s="67"/>
      <c r="O38" s="67"/>
      <c r="P38" s="67"/>
      <c r="Q38" s="67"/>
      <c r="R38" s="67"/>
      <c r="S38" s="67"/>
    </row>
    <row r="39" spans="1:19" ht="59.25" hidden="1" customHeight="1">
      <c r="A39" s="220"/>
      <c r="B39" s="222"/>
      <c r="C39" s="222"/>
      <c r="D39" s="44" t="s">
        <v>60</v>
      </c>
      <c r="E39" s="60"/>
      <c r="F39" s="60"/>
      <c r="G39" s="60"/>
      <c r="H39" s="58"/>
      <c r="I39" s="58"/>
      <c r="J39" s="58"/>
      <c r="K39" s="66"/>
      <c r="L39" s="67"/>
      <c r="M39" s="67"/>
      <c r="N39" s="67"/>
      <c r="O39" s="67"/>
      <c r="P39" s="67"/>
      <c r="Q39" s="67"/>
      <c r="R39" s="67"/>
      <c r="S39" s="67"/>
    </row>
    <row r="40" spans="1:19" ht="43.5" hidden="1" customHeight="1">
      <c r="A40" s="211" t="s">
        <v>45</v>
      </c>
      <c r="B40" s="215" t="s">
        <v>38</v>
      </c>
      <c r="C40" s="215" t="s">
        <v>35</v>
      </c>
      <c r="D40" s="44" t="s">
        <v>48</v>
      </c>
      <c r="E40" s="60"/>
      <c r="F40" s="60"/>
      <c r="G40" s="60"/>
      <c r="H40" s="58"/>
      <c r="I40" s="58"/>
      <c r="J40" s="58"/>
      <c r="K40" s="66"/>
      <c r="L40" s="67"/>
      <c r="M40" s="67"/>
      <c r="N40" s="67"/>
      <c r="O40" s="67"/>
      <c r="P40" s="67"/>
      <c r="Q40" s="67"/>
      <c r="R40" s="67"/>
      <c r="S40" s="67"/>
    </row>
    <row r="41" spans="1:19" ht="43.5" hidden="1" customHeight="1">
      <c r="A41" s="212"/>
      <c r="B41" s="216"/>
      <c r="C41" s="216"/>
      <c r="D41" s="44" t="s">
        <v>57</v>
      </c>
      <c r="E41" s="60"/>
      <c r="F41" s="60"/>
      <c r="G41" s="60"/>
      <c r="H41" s="58"/>
      <c r="I41" s="58"/>
      <c r="J41" s="58"/>
      <c r="K41" s="66"/>
      <c r="L41" s="67"/>
      <c r="M41" s="67"/>
      <c r="N41" s="67"/>
      <c r="O41" s="67"/>
      <c r="P41" s="67"/>
      <c r="Q41" s="67"/>
      <c r="R41" s="67"/>
      <c r="S41" s="67"/>
    </row>
    <row r="42" spans="1:19" ht="63" hidden="1" customHeight="1">
      <c r="A42" s="220"/>
      <c r="B42" s="217"/>
      <c r="C42" s="217"/>
      <c r="D42" s="44" t="s">
        <v>60</v>
      </c>
      <c r="E42" s="60"/>
      <c r="F42" s="60"/>
      <c r="G42" s="60"/>
      <c r="H42" s="58"/>
      <c r="I42" s="58"/>
      <c r="J42" s="58"/>
      <c r="K42" s="66"/>
      <c r="L42" s="67"/>
      <c r="M42" s="67"/>
      <c r="N42" s="67"/>
      <c r="O42" s="67"/>
      <c r="P42" s="67"/>
      <c r="Q42" s="67"/>
      <c r="R42" s="67"/>
      <c r="S42" s="67"/>
    </row>
    <row r="43" spans="1:19" s="16" customFormat="1" ht="28.5" customHeight="1">
      <c r="A43" s="211">
        <v>2</v>
      </c>
      <c r="B43" s="215" t="s">
        <v>37</v>
      </c>
      <c r="C43" s="215" t="s">
        <v>94</v>
      </c>
      <c r="D43" s="44" t="s">
        <v>56</v>
      </c>
      <c r="E43" s="58">
        <f>SUM(E44:E48)</f>
        <v>0</v>
      </c>
      <c r="F43" s="58">
        <f t="shared" ref="F43:J43" si="7">SUM(F44:F48)</f>
        <v>1122.5</v>
      </c>
      <c r="G43" s="58">
        <f t="shared" si="7"/>
        <v>13183.7</v>
      </c>
      <c r="H43" s="58">
        <f t="shared" si="7"/>
        <v>12122</v>
      </c>
      <c r="I43" s="58">
        <f t="shared" si="7"/>
        <v>7440</v>
      </c>
      <c r="J43" s="58">
        <f t="shared" si="7"/>
        <v>7440</v>
      </c>
      <c r="K43" s="66"/>
      <c r="L43" s="70"/>
      <c r="M43" s="70"/>
      <c r="N43" s="70"/>
      <c r="O43" s="70"/>
      <c r="P43" s="70"/>
      <c r="Q43" s="70"/>
      <c r="R43" s="70"/>
      <c r="S43" s="70"/>
    </row>
    <row r="44" spans="1:19" s="16" customFormat="1" ht="64.5" customHeight="1">
      <c r="A44" s="212"/>
      <c r="B44" s="216"/>
      <c r="C44" s="216"/>
      <c r="D44" s="44" t="s">
        <v>72</v>
      </c>
      <c r="E44" s="58">
        <v>0</v>
      </c>
      <c r="F44" s="58">
        <v>27.5</v>
      </c>
      <c r="G44" s="58">
        <v>27.5</v>
      </c>
      <c r="H44" s="58">
        <v>3000</v>
      </c>
      <c r="I44" s="58">
        <v>3920</v>
      </c>
      <c r="J44" s="58">
        <v>3920</v>
      </c>
      <c r="K44" s="66"/>
      <c r="L44" s="70"/>
      <c r="M44" s="71"/>
      <c r="N44" s="71"/>
      <c r="O44" s="71"/>
      <c r="P44" s="71"/>
      <c r="Q44" s="71"/>
      <c r="R44" s="71"/>
      <c r="S44" s="70"/>
    </row>
    <row r="45" spans="1:19" s="16" customFormat="1" ht="41.25" customHeight="1">
      <c r="A45" s="212"/>
      <c r="B45" s="216"/>
      <c r="C45" s="216"/>
      <c r="D45" s="44" t="s">
        <v>57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6"/>
      <c r="L45" s="70"/>
      <c r="M45" s="70"/>
      <c r="N45" s="70"/>
      <c r="O45" s="70"/>
      <c r="P45" s="70"/>
      <c r="Q45" s="70"/>
      <c r="R45" s="70"/>
      <c r="S45" s="70"/>
    </row>
    <row r="46" spans="1:19" s="16" customFormat="1" ht="67.5" hidden="1" customHeight="1">
      <c r="A46" s="212"/>
      <c r="B46" s="216"/>
      <c r="C46" s="216"/>
      <c r="D46" s="44" t="s">
        <v>59</v>
      </c>
      <c r="E46" s="58"/>
      <c r="F46" s="58"/>
      <c r="G46" s="58"/>
      <c r="H46" s="58"/>
      <c r="I46" s="58"/>
      <c r="J46" s="58"/>
      <c r="K46" s="66"/>
      <c r="L46" s="70"/>
      <c r="M46" s="70"/>
      <c r="N46" s="70"/>
      <c r="O46" s="70"/>
      <c r="P46" s="70"/>
      <c r="Q46" s="70"/>
      <c r="R46" s="70"/>
      <c r="S46" s="70"/>
    </row>
    <row r="47" spans="1:19" s="16" customFormat="1" ht="42.75" customHeight="1">
      <c r="A47" s="213"/>
      <c r="B47" s="216"/>
      <c r="C47" s="216"/>
      <c r="D47" s="44" t="s">
        <v>71</v>
      </c>
      <c r="E47" s="58">
        <v>0</v>
      </c>
      <c r="F47" s="58">
        <v>1095</v>
      </c>
      <c r="G47" s="58">
        <v>10856.2</v>
      </c>
      <c r="H47" s="58">
        <v>6822</v>
      </c>
      <c r="I47" s="58">
        <v>1520</v>
      </c>
      <c r="J47" s="58">
        <v>1520</v>
      </c>
      <c r="K47" s="66"/>
      <c r="L47" s="70"/>
      <c r="M47" s="70"/>
      <c r="N47" s="70"/>
      <c r="O47" s="70"/>
      <c r="P47" s="70"/>
      <c r="Q47" s="70"/>
      <c r="R47" s="70"/>
      <c r="S47" s="70"/>
    </row>
    <row r="48" spans="1:19" s="16" customFormat="1" ht="20.25" customHeight="1">
      <c r="A48" s="214"/>
      <c r="B48" s="217"/>
      <c r="C48" s="217"/>
      <c r="D48" s="20" t="s">
        <v>58</v>
      </c>
      <c r="E48" s="58">
        <v>0</v>
      </c>
      <c r="F48" s="58">
        <v>0</v>
      </c>
      <c r="G48" s="58">
        <v>2300</v>
      </c>
      <c r="H48" s="58">
        <v>2300</v>
      </c>
      <c r="I48" s="58">
        <v>2000</v>
      </c>
      <c r="J48" s="58">
        <v>2000</v>
      </c>
      <c r="K48" s="66"/>
      <c r="L48" s="70"/>
      <c r="M48" s="70"/>
      <c r="N48" s="70"/>
      <c r="O48" s="70"/>
      <c r="P48" s="70"/>
      <c r="Q48" s="70"/>
      <c r="R48" s="70"/>
      <c r="S48" s="70"/>
    </row>
    <row r="49" spans="1:19">
      <c r="A49" s="45"/>
      <c r="L49" s="67"/>
      <c r="M49" s="67"/>
      <c r="N49" s="67"/>
      <c r="O49" s="67"/>
      <c r="P49" s="67"/>
      <c r="Q49" s="67"/>
      <c r="R49" s="67"/>
      <c r="S49" s="67"/>
    </row>
    <row r="50" spans="1:19">
      <c r="A50" s="45"/>
      <c r="L50" s="67"/>
      <c r="M50" s="67"/>
      <c r="N50" s="67"/>
      <c r="O50" s="67"/>
      <c r="P50" s="67"/>
      <c r="Q50" s="67"/>
      <c r="R50" s="67"/>
      <c r="S50" s="67"/>
    </row>
    <row r="51" spans="1:19">
      <c r="A51" s="45"/>
    </row>
    <row r="52" spans="1:19">
      <c r="A52" s="45"/>
    </row>
    <row r="53" spans="1:19">
      <c r="A53" s="45"/>
    </row>
    <row r="54" spans="1:19">
      <c r="A54" s="45"/>
    </row>
    <row r="55" spans="1:19">
      <c r="A55" s="45"/>
    </row>
    <row r="56" spans="1:19">
      <c r="A56" s="45"/>
    </row>
    <row r="57" spans="1:19">
      <c r="A57" s="45"/>
    </row>
    <row r="58" spans="1:19">
      <c r="A58" s="45"/>
    </row>
    <row r="59" spans="1:19">
      <c r="A59" s="45"/>
    </row>
    <row r="60" spans="1:19">
      <c r="A60" s="45"/>
    </row>
    <row r="61" spans="1:19">
      <c r="A61" s="45"/>
    </row>
    <row r="62" spans="1:19">
      <c r="A62" s="45"/>
    </row>
    <row r="63" spans="1:19">
      <c r="A63" s="45"/>
    </row>
    <row r="64" spans="1:19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</sheetData>
  <mergeCells count="27">
    <mergeCell ref="B11:B16"/>
    <mergeCell ref="C31:C33"/>
    <mergeCell ref="G1:J1"/>
    <mergeCell ref="A17:A22"/>
    <mergeCell ref="B17:B22"/>
    <mergeCell ref="C17:C22"/>
    <mergeCell ref="A23:A28"/>
    <mergeCell ref="B23:B28"/>
    <mergeCell ref="C23:C28"/>
    <mergeCell ref="E9:J9"/>
    <mergeCell ref="B4:J4"/>
    <mergeCell ref="A43:A48"/>
    <mergeCell ref="B43:B48"/>
    <mergeCell ref="C43:C48"/>
    <mergeCell ref="A11:A16"/>
    <mergeCell ref="C40:C42"/>
    <mergeCell ref="B40:B42"/>
    <mergeCell ref="A37:A39"/>
    <mergeCell ref="A40:A42"/>
    <mergeCell ref="A31:A33"/>
    <mergeCell ref="B34:B36"/>
    <mergeCell ref="C34:C36"/>
    <mergeCell ref="A34:A36"/>
    <mergeCell ref="B37:B39"/>
    <mergeCell ref="C37:C39"/>
    <mergeCell ref="B31:B33"/>
    <mergeCell ref="C11:C16"/>
  </mergeCells>
  <pageMargins left="0.70866141732283472" right="0.70866141732283472" top="0.74803149606299213" bottom="0.74803149606299213" header="0.31496062992125984" footer="0.31496062992125984"/>
  <pageSetup paperSize="9" scale="77" firstPageNumber="47" orientation="landscape" useFirstPageNumber="1" r:id="rId1"/>
  <headerFooter>
    <oddHeader>&amp;C&amp;P</oddHeader>
  </headerFooter>
  <rowBreaks count="1" manualBreakCount="1">
    <brk id="1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pane xSplit="2" ySplit="8" topLeftCell="C36" activePane="bottomRight" state="frozen"/>
      <selection pane="topRight" activeCell="C1" sqref="C1"/>
      <selection pane="bottomLeft" activeCell="A9" sqref="A9"/>
      <selection pane="bottomRight" activeCell="E3" sqref="E3:E7"/>
    </sheetView>
  </sheetViews>
  <sheetFormatPr defaultRowHeight="15"/>
  <cols>
    <col min="1" max="1" width="20.7109375" customWidth="1"/>
    <col min="2" max="2" width="31.85546875" customWidth="1"/>
    <col min="10" max="10" width="9.140625" style="124"/>
  </cols>
  <sheetData>
    <row r="1" spans="1:10">
      <c r="A1" s="186" t="s">
        <v>69</v>
      </c>
      <c r="B1" s="187" t="s">
        <v>83</v>
      </c>
      <c r="C1" s="125"/>
      <c r="D1" s="125">
        <v>2013</v>
      </c>
      <c r="E1" s="125">
        <v>2014</v>
      </c>
      <c r="F1" s="125">
        <v>2015</v>
      </c>
      <c r="G1" s="125">
        <v>2016</v>
      </c>
      <c r="H1" s="125">
        <v>2017</v>
      </c>
      <c r="I1" s="125">
        <v>2018</v>
      </c>
      <c r="J1" s="128" t="s">
        <v>140</v>
      </c>
    </row>
    <row r="2" spans="1:10">
      <c r="A2" s="176"/>
      <c r="B2" s="188"/>
      <c r="C2" s="129" t="s">
        <v>139</v>
      </c>
      <c r="D2" s="129">
        <f>SUM(D3:D7)</f>
        <v>7758.8389999999999</v>
      </c>
      <c r="E2" s="129">
        <f t="shared" ref="E2:I2" si="0">SUM(E3:E7)</f>
        <v>14368.575000000001</v>
      </c>
      <c r="F2" s="129">
        <f t="shared" si="0"/>
        <v>41380.467000000004</v>
      </c>
      <c r="G2" s="129">
        <f t="shared" si="0"/>
        <v>28839</v>
      </c>
      <c r="H2" s="129">
        <f t="shared" si="0"/>
        <v>23857</v>
      </c>
      <c r="I2" s="129">
        <f t="shared" si="0"/>
        <v>23857</v>
      </c>
      <c r="J2" s="130">
        <f>SUM(D2:I2)</f>
        <v>140060.88099999999</v>
      </c>
    </row>
    <row r="3" spans="1:10">
      <c r="A3" s="176"/>
      <c r="B3" s="188"/>
      <c r="C3" s="9" t="s">
        <v>134</v>
      </c>
      <c r="D3" s="9">
        <f>D10+D17+D37</f>
        <v>4689.7389999999996</v>
      </c>
      <c r="E3" s="9">
        <f t="shared" ref="D3:I7" si="1">E10+E17+E37</f>
        <v>7034.0749999999998</v>
      </c>
      <c r="F3" s="9">
        <f t="shared" si="1"/>
        <v>24845.167000000001</v>
      </c>
      <c r="G3" s="9">
        <f t="shared" si="1"/>
        <v>16039</v>
      </c>
      <c r="H3" s="9">
        <f t="shared" si="1"/>
        <v>10437</v>
      </c>
      <c r="I3" s="9">
        <f t="shared" si="1"/>
        <v>10437</v>
      </c>
      <c r="J3" s="127">
        <f t="shared" ref="J3:J7" si="2">SUM(D3:I3)</f>
        <v>73481.981</v>
      </c>
    </row>
    <row r="4" spans="1:10">
      <c r="A4" s="176"/>
      <c r="B4" s="188"/>
      <c r="C4" s="9" t="s">
        <v>135</v>
      </c>
      <c r="D4" s="9">
        <f>D11+D18+D38</f>
        <v>3069.1</v>
      </c>
      <c r="E4" s="9">
        <f t="shared" si="1"/>
        <v>725.5</v>
      </c>
      <c r="F4" s="9">
        <f t="shared" si="1"/>
        <v>10631.3</v>
      </c>
      <c r="G4" s="9">
        <f t="shared" si="1"/>
        <v>8500</v>
      </c>
      <c r="H4" s="9">
        <f t="shared" si="1"/>
        <v>9420</v>
      </c>
      <c r="I4" s="9">
        <f t="shared" si="1"/>
        <v>9420</v>
      </c>
      <c r="J4" s="127">
        <f t="shared" si="2"/>
        <v>41765.9</v>
      </c>
    </row>
    <row r="5" spans="1:10">
      <c r="A5" s="176"/>
      <c r="B5" s="188"/>
      <c r="C5" s="9" t="s">
        <v>136</v>
      </c>
      <c r="D5" s="9">
        <f>D12+D19+D39</f>
        <v>0</v>
      </c>
      <c r="E5" s="9">
        <f t="shared" si="1"/>
        <v>2170</v>
      </c>
      <c r="F5" s="9">
        <f t="shared" si="1"/>
        <v>2170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127">
        <f t="shared" si="2"/>
        <v>4340</v>
      </c>
    </row>
    <row r="6" spans="1:10">
      <c r="A6" s="176"/>
      <c r="B6" s="188"/>
      <c r="C6" s="9" t="s">
        <v>137</v>
      </c>
      <c r="D6" s="9">
        <f t="shared" si="1"/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127">
        <f t="shared" si="2"/>
        <v>0</v>
      </c>
    </row>
    <row r="7" spans="1:10">
      <c r="A7" s="176"/>
      <c r="B7" s="188"/>
      <c r="C7" s="9" t="s">
        <v>138</v>
      </c>
      <c r="D7" s="9">
        <f>D14+D21+D41</f>
        <v>0</v>
      </c>
      <c r="E7" s="9">
        <f t="shared" si="1"/>
        <v>4439</v>
      </c>
      <c r="F7" s="9">
        <f t="shared" si="1"/>
        <v>3734</v>
      </c>
      <c r="G7" s="9">
        <f t="shared" si="1"/>
        <v>4300</v>
      </c>
      <c r="H7" s="9">
        <f t="shared" si="1"/>
        <v>4000</v>
      </c>
      <c r="I7" s="9">
        <f t="shared" si="1"/>
        <v>4000</v>
      </c>
      <c r="J7" s="127">
        <f t="shared" si="2"/>
        <v>20473</v>
      </c>
    </row>
    <row r="8" spans="1:10">
      <c r="A8" s="176"/>
      <c r="B8" s="188"/>
      <c r="C8" s="9"/>
      <c r="D8" s="9"/>
      <c r="E8" s="9"/>
      <c r="F8" s="9"/>
      <c r="G8" s="9"/>
      <c r="H8" s="9"/>
      <c r="I8" s="9"/>
      <c r="J8" s="126"/>
    </row>
    <row r="9" spans="1:10">
      <c r="A9" s="169" t="s">
        <v>39</v>
      </c>
      <c r="B9" s="189" t="s">
        <v>101</v>
      </c>
      <c r="C9" s="129" t="s">
        <v>139</v>
      </c>
      <c r="D9" s="129">
        <f>D10</f>
        <v>2659.5</v>
      </c>
      <c r="E9" s="129">
        <f t="shared" ref="E9:I9" si="3">E10</f>
        <v>4142.17</v>
      </c>
      <c r="F9" s="129">
        <f t="shared" si="3"/>
        <v>4166.1000000000004</v>
      </c>
      <c r="G9" s="129">
        <f t="shared" si="3"/>
        <v>4167</v>
      </c>
      <c r="H9" s="129">
        <f t="shared" si="3"/>
        <v>3867</v>
      </c>
      <c r="I9" s="129">
        <f t="shared" si="3"/>
        <v>3867</v>
      </c>
      <c r="J9" s="130">
        <f t="shared" ref="J9:J10" si="4">SUM(D9:I9)</f>
        <v>22868.77</v>
      </c>
    </row>
    <row r="10" spans="1:10">
      <c r="A10" s="170"/>
      <c r="B10" s="190"/>
      <c r="C10" s="9" t="s">
        <v>134</v>
      </c>
      <c r="D10" s="9">
        <v>2659.5</v>
      </c>
      <c r="E10" s="9">
        <f>2866.1+1276.07</f>
        <v>4142.17</v>
      </c>
      <c r="F10" s="9">
        <f>2866.1+1300</f>
        <v>4166.1000000000004</v>
      </c>
      <c r="G10" s="9">
        <v>4167</v>
      </c>
      <c r="H10" s="9">
        <v>3867</v>
      </c>
      <c r="I10" s="9">
        <v>3867</v>
      </c>
      <c r="J10" s="127">
        <f t="shared" si="4"/>
        <v>22868.77</v>
      </c>
    </row>
    <row r="11" spans="1:10">
      <c r="A11" s="170"/>
      <c r="B11" s="190"/>
      <c r="C11" s="9" t="s">
        <v>135</v>
      </c>
      <c r="D11" s="9"/>
      <c r="E11" s="9"/>
      <c r="F11" s="9"/>
      <c r="G11" s="9"/>
      <c r="H11" s="9"/>
      <c r="I11" s="9"/>
      <c r="J11" s="126"/>
    </row>
    <row r="12" spans="1:10">
      <c r="A12" s="170"/>
      <c r="B12" s="190"/>
      <c r="C12" s="9" t="s">
        <v>136</v>
      </c>
      <c r="D12" s="9"/>
      <c r="E12" s="9"/>
      <c r="F12" s="9"/>
      <c r="G12" s="9"/>
      <c r="H12" s="9"/>
      <c r="I12" s="9"/>
      <c r="J12" s="126"/>
    </row>
    <row r="13" spans="1:10">
      <c r="A13" s="170"/>
      <c r="B13" s="190"/>
      <c r="C13" s="9" t="s">
        <v>137</v>
      </c>
      <c r="D13" s="9"/>
      <c r="E13" s="9"/>
      <c r="F13" s="9"/>
      <c r="G13" s="9"/>
      <c r="H13" s="9"/>
      <c r="I13" s="9"/>
      <c r="J13" s="126"/>
    </row>
    <row r="14" spans="1:10">
      <c r="A14" s="170"/>
      <c r="B14" s="190"/>
      <c r="C14" s="9" t="s">
        <v>138</v>
      </c>
      <c r="D14" s="9"/>
      <c r="E14" s="9"/>
      <c r="F14" s="9"/>
      <c r="G14" s="9"/>
      <c r="H14" s="9"/>
      <c r="I14" s="9"/>
      <c r="J14" s="126"/>
    </row>
    <row r="15" spans="1:10">
      <c r="A15" s="237" t="s">
        <v>37</v>
      </c>
      <c r="B15" s="241" t="s">
        <v>84</v>
      </c>
      <c r="C15" s="9"/>
      <c r="D15" s="9"/>
      <c r="E15" s="9"/>
      <c r="F15" s="9"/>
      <c r="G15" s="9"/>
      <c r="H15" s="9"/>
      <c r="I15" s="9"/>
      <c r="J15" s="126"/>
    </row>
    <row r="16" spans="1:10">
      <c r="A16" s="238"/>
      <c r="B16" s="242"/>
      <c r="C16" s="131" t="s">
        <v>139</v>
      </c>
      <c r="D16" s="131">
        <f>SUM(D17:D21)</f>
        <v>5099.3389999999999</v>
      </c>
      <c r="E16" s="131">
        <f t="shared" ref="E16:I16" si="5">SUM(E17:E21)</f>
        <v>9103.9049999999988</v>
      </c>
      <c r="F16" s="131">
        <f t="shared" si="5"/>
        <v>24030.667000000001</v>
      </c>
      <c r="G16" s="131">
        <f t="shared" si="5"/>
        <v>12550</v>
      </c>
      <c r="H16" s="131">
        <f t="shared" si="5"/>
        <v>12550</v>
      </c>
      <c r="I16" s="131">
        <f t="shared" si="5"/>
        <v>12550</v>
      </c>
      <c r="J16" s="132">
        <f t="shared" ref="J16" si="6">SUM(D16:I16)</f>
        <v>75883.910999999993</v>
      </c>
    </row>
    <row r="17" spans="1:10">
      <c r="A17" s="238"/>
      <c r="B17" s="242"/>
      <c r="C17" s="9" t="s">
        <v>134</v>
      </c>
      <c r="D17" s="9">
        <f t="shared" ref="D17:I21" si="7">D24+D31</f>
        <v>2030.239</v>
      </c>
      <c r="E17" s="9">
        <f t="shared" si="7"/>
        <v>1796.905</v>
      </c>
      <c r="F17" s="9">
        <f t="shared" si="7"/>
        <v>9822.8670000000002</v>
      </c>
      <c r="G17" s="9">
        <f t="shared" si="7"/>
        <v>5050</v>
      </c>
      <c r="H17" s="9">
        <f t="shared" si="7"/>
        <v>5050</v>
      </c>
      <c r="I17" s="9">
        <f t="shared" si="7"/>
        <v>5050</v>
      </c>
      <c r="J17" s="127">
        <f t="shared" ref="J17:J21" si="8">SUM(D17:I17)</f>
        <v>28800.010999999999</v>
      </c>
    </row>
    <row r="18" spans="1:10">
      <c r="A18" s="240"/>
      <c r="B18" s="243"/>
      <c r="C18" s="9" t="s">
        <v>135</v>
      </c>
      <c r="D18" s="9">
        <f t="shared" si="7"/>
        <v>3069.1</v>
      </c>
      <c r="E18" s="9">
        <f t="shared" si="7"/>
        <v>698</v>
      </c>
      <c r="F18" s="9">
        <f t="shared" si="7"/>
        <v>10603.8</v>
      </c>
      <c r="G18" s="9">
        <f t="shared" si="7"/>
        <v>5500</v>
      </c>
      <c r="H18" s="9">
        <f t="shared" si="7"/>
        <v>5500</v>
      </c>
      <c r="I18" s="9">
        <f t="shared" si="7"/>
        <v>5500</v>
      </c>
      <c r="J18" s="127">
        <f t="shared" si="8"/>
        <v>30870.9</v>
      </c>
    </row>
    <row r="19" spans="1:10">
      <c r="A19" s="240"/>
      <c r="B19" s="243"/>
      <c r="C19" s="9" t="s">
        <v>136</v>
      </c>
      <c r="D19" s="9">
        <f t="shared" si="7"/>
        <v>0</v>
      </c>
      <c r="E19" s="9">
        <f t="shared" si="7"/>
        <v>2170</v>
      </c>
      <c r="F19" s="9">
        <f t="shared" si="7"/>
        <v>2170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127">
        <f t="shared" si="8"/>
        <v>4340</v>
      </c>
    </row>
    <row r="20" spans="1:10">
      <c r="A20" s="240"/>
      <c r="B20" s="243"/>
      <c r="C20" s="9" t="s">
        <v>137</v>
      </c>
      <c r="D20" s="9">
        <f t="shared" si="7"/>
        <v>0</v>
      </c>
      <c r="E20" s="9">
        <f t="shared" si="7"/>
        <v>0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127">
        <f t="shared" si="8"/>
        <v>0</v>
      </c>
    </row>
    <row r="21" spans="1:10">
      <c r="A21" s="240"/>
      <c r="B21" s="243"/>
      <c r="C21" s="9" t="s">
        <v>138</v>
      </c>
      <c r="D21" s="9">
        <f t="shared" si="7"/>
        <v>0</v>
      </c>
      <c r="E21" s="9">
        <f t="shared" si="7"/>
        <v>4439</v>
      </c>
      <c r="F21" s="9">
        <f t="shared" si="7"/>
        <v>1434</v>
      </c>
      <c r="G21" s="9">
        <f t="shared" si="7"/>
        <v>2000</v>
      </c>
      <c r="H21" s="9">
        <f t="shared" si="7"/>
        <v>2000</v>
      </c>
      <c r="I21" s="9">
        <f t="shared" si="7"/>
        <v>2000</v>
      </c>
      <c r="J21" s="127">
        <f t="shared" si="8"/>
        <v>11873</v>
      </c>
    </row>
    <row r="22" spans="1:10">
      <c r="A22" s="239"/>
      <c r="B22" s="244"/>
      <c r="C22" s="9"/>
      <c r="D22" s="9"/>
      <c r="E22" s="9"/>
      <c r="F22" s="9"/>
      <c r="G22" s="9"/>
      <c r="H22" s="9"/>
      <c r="I22" s="9"/>
      <c r="J22" s="126"/>
    </row>
    <row r="23" spans="1:10">
      <c r="A23" s="167" t="s">
        <v>38</v>
      </c>
      <c r="B23" s="167" t="s">
        <v>82</v>
      </c>
      <c r="C23" s="129" t="s">
        <v>139</v>
      </c>
      <c r="D23" s="129">
        <f>SUM(D24:D28)</f>
        <v>2925.3389999999999</v>
      </c>
      <c r="E23" s="129">
        <f t="shared" ref="E23:I23" si="9">SUM(E24:E28)</f>
        <v>5398.9049999999997</v>
      </c>
      <c r="F23" s="129">
        <f t="shared" si="9"/>
        <v>23530.667000000001</v>
      </c>
      <c r="G23" s="129">
        <f t="shared" si="9"/>
        <v>12000</v>
      </c>
      <c r="H23" s="129">
        <f t="shared" si="9"/>
        <v>12000</v>
      </c>
      <c r="I23" s="129">
        <f t="shared" si="9"/>
        <v>12000</v>
      </c>
      <c r="J23" s="130">
        <f t="shared" ref="J23:J28" si="10">SUM(D23:I23)</f>
        <v>67854.910999999993</v>
      </c>
    </row>
    <row r="24" spans="1:10">
      <c r="A24" s="168"/>
      <c r="B24" s="168"/>
      <c r="C24" s="9" t="s">
        <v>134</v>
      </c>
      <c r="D24" s="9">
        <v>806.23900000000003</v>
      </c>
      <c r="E24" s="9">
        <v>1096.905</v>
      </c>
      <c r="F24" s="9">
        <v>9322.8670000000002</v>
      </c>
      <c r="G24" s="9">
        <v>5000</v>
      </c>
      <c r="H24" s="9">
        <v>5000</v>
      </c>
      <c r="I24" s="9">
        <v>5000</v>
      </c>
      <c r="J24" s="127">
        <f t="shared" si="10"/>
        <v>26226.010999999999</v>
      </c>
    </row>
    <row r="25" spans="1:10">
      <c r="A25" s="168"/>
      <c r="B25" s="168"/>
      <c r="C25" s="9" t="s">
        <v>135</v>
      </c>
      <c r="D25" s="9">
        <v>2119.1</v>
      </c>
      <c r="E25" s="9">
        <v>698</v>
      </c>
      <c r="F25" s="9">
        <v>10603.8</v>
      </c>
      <c r="G25" s="9">
        <v>5000</v>
      </c>
      <c r="H25" s="9">
        <v>5000</v>
      </c>
      <c r="I25" s="9">
        <v>5000</v>
      </c>
      <c r="J25" s="127">
        <f t="shared" si="10"/>
        <v>28420.9</v>
      </c>
    </row>
    <row r="26" spans="1:10">
      <c r="A26" s="168"/>
      <c r="B26" s="168"/>
      <c r="C26" s="9" t="s">
        <v>136</v>
      </c>
      <c r="D26" s="9">
        <v>0</v>
      </c>
      <c r="E26" s="9">
        <v>2170</v>
      </c>
      <c r="F26" s="9">
        <v>2170</v>
      </c>
      <c r="G26" s="9">
        <v>0</v>
      </c>
      <c r="H26" s="9">
        <v>0</v>
      </c>
      <c r="I26" s="9">
        <v>0</v>
      </c>
      <c r="J26" s="127">
        <f t="shared" si="10"/>
        <v>4340</v>
      </c>
    </row>
    <row r="27" spans="1:10">
      <c r="A27" s="168"/>
      <c r="B27" s="168"/>
      <c r="C27" s="9" t="s">
        <v>137</v>
      </c>
      <c r="D27" s="9">
        <v>0</v>
      </c>
      <c r="E27" s="9"/>
      <c r="F27" s="9"/>
      <c r="G27" s="9"/>
      <c r="H27" s="9"/>
      <c r="I27" s="9"/>
      <c r="J27" s="127">
        <f t="shared" si="10"/>
        <v>0</v>
      </c>
    </row>
    <row r="28" spans="1:10">
      <c r="A28" s="168"/>
      <c r="B28" s="168"/>
      <c r="C28" s="9" t="s">
        <v>138</v>
      </c>
      <c r="D28" s="9">
        <v>0</v>
      </c>
      <c r="E28" s="9">
        <v>1434</v>
      </c>
      <c r="F28" s="9">
        <v>1434</v>
      </c>
      <c r="G28" s="9">
        <v>2000</v>
      </c>
      <c r="H28" s="9">
        <v>2000</v>
      </c>
      <c r="I28" s="9">
        <v>2000</v>
      </c>
      <c r="J28" s="127">
        <f t="shared" si="10"/>
        <v>8868</v>
      </c>
    </row>
    <row r="29" spans="1:10">
      <c r="A29" s="168"/>
      <c r="B29" s="168"/>
      <c r="C29" s="9"/>
      <c r="D29" s="9"/>
      <c r="E29" s="9"/>
      <c r="F29" s="9"/>
      <c r="G29" s="9"/>
      <c r="H29" s="9"/>
      <c r="I29" s="9"/>
      <c r="J29" s="126"/>
    </row>
    <row r="30" spans="1:10">
      <c r="A30" s="167" t="s">
        <v>38</v>
      </c>
      <c r="B30" s="169" t="s">
        <v>85</v>
      </c>
      <c r="C30" s="129" t="s">
        <v>139</v>
      </c>
      <c r="D30" s="129">
        <f>SUM(D31:D35)</f>
        <v>2174</v>
      </c>
      <c r="E30" s="129">
        <f t="shared" ref="E30:I30" si="11">SUM(E31:E35)</f>
        <v>3705</v>
      </c>
      <c r="F30" s="129">
        <f t="shared" si="11"/>
        <v>500</v>
      </c>
      <c r="G30" s="129">
        <f t="shared" si="11"/>
        <v>550</v>
      </c>
      <c r="H30" s="129">
        <f t="shared" si="11"/>
        <v>550</v>
      </c>
      <c r="I30" s="129">
        <f t="shared" si="11"/>
        <v>550</v>
      </c>
      <c r="J30" s="130">
        <f t="shared" ref="J30:J68" si="12">SUM(D30:I30)</f>
        <v>8029</v>
      </c>
    </row>
    <row r="31" spans="1:10">
      <c r="A31" s="168"/>
      <c r="B31" s="170"/>
      <c r="C31" s="9" t="s">
        <v>134</v>
      </c>
      <c r="D31" s="9">
        <v>1224</v>
      </c>
      <c r="E31" s="9">
        <v>700</v>
      </c>
      <c r="F31" s="9">
        <v>500</v>
      </c>
      <c r="G31" s="9">
        <v>50</v>
      </c>
      <c r="H31" s="9">
        <v>50</v>
      </c>
      <c r="I31" s="9">
        <v>50</v>
      </c>
      <c r="J31" s="127">
        <f t="shared" si="12"/>
        <v>2574</v>
      </c>
    </row>
    <row r="32" spans="1:10">
      <c r="A32" s="168"/>
      <c r="B32" s="170"/>
      <c r="C32" s="9" t="s">
        <v>135</v>
      </c>
      <c r="D32" s="9">
        <v>950</v>
      </c>
      <c r="E32" s="9">
        <v>0</v>
      </c>
      <c r="F32" s="9">
        <v>0</v>
      </c>
      <c r="G32" s="9">
        <v>500</v>
      </c>
      <c r="H32" s="9">
        <v>500</v>
      </c>
      <c r="I32" s="9">
        <v>500</v>
      </c>
      <c r="J32" s="127">
        <f t="shared" si="12"/>
        <v>2450</v>
      </c>
    </row>
    <row r="33" spans="1:10">
      <c r="A33" s="168"/>
      <c r="B33" s="170"/>
      <c r="C33" s="9" t="s">
        <v>136</v>
      </c>
      <c r="D33" s="9"/>
      <c r="E33" s="9"/>
      <c r="F33" s="9"/>
      <c r="G33" s="9"/>
      <c r="H33" s="9"/>
      <c r="I33" s="9"/>
      <c r="J33" s="127">
        <f t="shared" si="12"/>
        <v>0</v>
      </c>
    </row>
    <row r="34" spans="1:10">
      <c r="A34" s="168"/>
      <c r="B34" s="170"/>
      <c r="C34" s="9" t="s">
        <v>137</v>
      </c>
      <c r="D34" s="9"/>
      <c r="E34" s="9"/>
      <c r="F34" s="9"/>
      <c r="G34" s="9"/>
      <c r="H34" s="9"/>
      <c r="I34" s="9"/>
      <c r="J34" s="127">
        <f t="shared" si="12"/>
        <v>0</v>
      </c>
    </row>
    <row r="35" spans="1:10">
      <c r="A35" s="168"/>
      <c r="B35" s="170"/>
      <c r="C35" s="9" t="s">
        <v>138</v>
      </c>
      <c r="D35" s="9">
        <v>0</v>
      </c>
      <c r="E35" s="9">
        <v>3005</v>
      </c>
      <c r="F35" s="9">
        <v>0</v>
      </c>
      <c r="G35" s="9"/>
      <c r="H35" s="9"/>
      <c r="I35" s="9"/>
      <c r="J35" s="127">
        <f t="shared" si="12"/>
        <v>3005</v>
      </c>
    </row>
    <row r="36" spans="1:10">
      <c r="A36" s="237" t="s">
        <v>37</v>
      </c>
      <c r="B36" s="237" t="s">
        <v>94</v>
      </c>
      <c r="C36" s="131" t="s">
        <v>139</v>
      </c>
      <c r="D36" s="131">
        <f>SUM(D37:D41)</f>
        <v>0</v>
      </c>
      <c r="E36" s="131">
        <f t="shared" ref="E36:I36" si="13">SUM(E37:E41)</f>
        <v>1122.5</v>
      </c>
      <c r="F36" s="131">
        <f t="shared" si="13"/>
        <v>13183.7</v>
      </c>
      <c r="G36" s="131">
        <f t="shared" si="13"/>
        <v>12122</v>
      </c>
      <c r="H36" s="131">
        <f t="shared" si="13"/>
        <v>7440</v>
      </c>
      <c r="I36" s="131">
        <f t="shared" si="13"/>
        <v>7440</v>
      </c>
      <c r="J36" s="132">
        <f t="shared" si="12"/>
        <v>41308.199999999997</v>
      </c>
    </row>
    <row r="37" spans="1:10">
      <c r="A37" s="238"/>
      <c r="B37" s="238"/>
      <c r="C37" s="9" t="s">
        <v>134</v>
      </c>
      <c r="D37" s="9">
        <f>D43+D50+D57+D64</f>
        <v>0</v>
      </c>
      <c r="E37" s="9">
        <f t="shared" ref="E37:I37" si="14">E43+E50+E57+E64</f>
        <v>1095</v>
      </c>
      <c r="F37" s="9">
        <f t="shared" si="14"/>
        <v>10856.2</v>
      </c>
      <c r="G37" s="9">
        <f t="shared" si="14"/>
        <v>6822</v>
      </c>
      <c r="H37" s="9">
        <f t="shared" si="14"/>
        <v>1520</v>
      </c>
      <c r="I37" s="9">
        <f t="shared" si="14"/>
        <v>1520</v>
      </c>
      <c r="J37" s="127">
        <f t="shared" si="12"/>
        <v>21813.200000000001</v>
      </c>
    </row>
    <row r="38" spans="1:10">
      <c r="A38" s="238"/>
      <c r="B38" s="238"/>
      <c r="C38" s="9" t="s">
        <v>135</v>
      </c>
      <c r="D38" s="9">
        <f t="shared" ref="D38:I41" si="15">D44+D51+D58+D65</f>
        <v>0</v>
      </c>
      <c r="E38" s="9">
        <f t="shared" si="15"/>
        <v>27.5</v>
      </c>
      <c r="F38" s="9">
        <f t="shared" si="15"/>
        <v>27.5</v>
      </c>
      <c r="G38" s="9">
        <f t="shared" si="15"/>
        <v>3000</v>
      </c>
      <c r="H38" s="9">
        <f t="shared" si="15"/>
        <v>3920</v>
      </c>
      <c r="I38" s="9">
        <f t="shared" si="15"/>
        <v>3920</v>
      </c>
      <c r="J38" s="127">
        <f t="shared" si="12"/>
        <v>10895</v>
      </c>
    </row>
    <row r="39" spans="1:10">
      <c r="A39" s="238"/>
      <c r="B39" s="238"/>
      <c r="C39" s="9" t="s">
        <v>136</v>
      </c>
      <c r="D39" s="9">
        <f t="shared" si="15"/>
        <v>0</v>
      </c>
      <c r="E39" s="9">
        <f t="shared" si="15"/>
        <v>0</v>
      </c>
      <c r="F39" s="9">
        <f t="shared" si="15"/>
        <v>0</v>
      </c>
      <c r="G39" s="9">
        <f t="shared" si="15"/>
        <v>0</v>
      </c>
      <c r="H39" s="9">
        <f t="shared" si="15"/>
        <v>0</v>
      </c>
      <c r="I39" s="9">
        <f t="shared" si="15"/>
        <v>0</v>
      </c>
      <c r="J39" s="127">
        <f t="shared" si="12"/>
        <v>0</v>
      </c>
    </row>
    <row r="40" spans="1:10">
      <c r="A40" s="238"/>
      <c r="B40" s="238"/>
      <c r="C40" s="9" t="s">
        <v>137</v>
      </c>
      <c r="D40" s="9">
        <f t="shared" si="15"/>
        <v>0</v>
      </c>
      <c r="E40" s="9">
        <f t="shared" si="15"/>
        <v>0</v>
      </c>
      <c r="F40" s="9">
        <f t="shared" si="15"/>
        <v>0</v>
      </c>
      <c r="G40" s="9">
        <f t="shared" si="15"/>
        <v>0</v>
      </c>
      <c r="H40" s="9">
        <f t="shared" si="15"/>
        <v>0</v>
      </c>
      <c r="I40" s="9">
        <f t="shared" si="15"/>
        <v>0</v>
      </c>
      <c r="J40" s="127">
        <f t="shared" si="12"/>
        <v>0</v>
      </c>
    </row>
    <row r="41" spans="1:10">
      <c r="A41" s="239"/>
      <c r="B41" s="239"/>
      <c r="C41" s="9" t="s">
        <v>138</v>
      </c>
      <c r="D41" s="9">
        <f t="shared" si="15"/>
        <v>0</v>
      </c>
      <c r="E41" s="9">
        <f t="shared" si="15"/>
        <v>0</v>
      </c>
      <c r="F41" s="9">
        <f t="shared" si="15"/>
        <v>2300</v>
      </c>
      <c r="G41" s="9">
        <f t="shared" si="15"/>
        <v>2300</v>
      </c>
      <c r="H41" s="9">
        <f t="shared" si="15"/>
        <v>2000</v>
      </c>
      <c r="I41" s="9">
        <f t="shared" si="15"/>
        <v>2000</v>
      </c>
      <c r="J41" s="127">
        <f t="shared" si="12"/>
        <v>8600</v>
      </c>
    </row>
    <row r="42" spans="1:10">
      <c r="A42" s="167" t="s">
        <v>38</v>
      </c>
      <c r="B42" s="169" t="s">
        <v>95</v>
      </c>
      <c r="C42" s="129" t="s">
        <v>139</v>
      </c>
      <c r="D42" s="129">
        <f>SUM(D43:D47)</f>
        <v>0</v>
      </c>
      <c r="E42" s="129">
        <f t="shared" ref="E42:I42" si="16">SUM(E43:E47)</f>
        <v>732.5</v>
      </c>
      <c r="F42" s="129">
        <f t="shared" si="16"/>
        <v>3400.7</v>
      </c>
      <c r="G42" s="129">
        <f t="shared" si="16"/>
        <v>4102</v>
      </c>
      <c r="H42" s="129">
        <f t="shared" si="16"/>
        <v>3920</v>
      </c>
      <c r="I42" s="129">
        <f t="shared" si="16"/>
        <v>3920</v>
      </c>
      <c r="J42" s="130">
        <f t="shared" si="12"/>
        <v>16075.2</v>
      </c>
    </row>
    <row r="43" spans="1:10">
      <c r="A43" s="168"/>
      <c r="B43" s="170"/>
      <c r="C43" s="9" t="s">
        <v>134</v>
      </c>
      <c r="D43" s="9">
        <v>0</v>
      </c>
      <c r="E43" s="9">
        <v>705</v>
      </c>
      <c r="F43" s="9">
        <v>3373.2</v>
      </c>
      <c r="G43" s="9">
        <v>1102</v>
      </c>
      <c r="H43" s="9">
        <v>800</v>
      </c>
      <c r="I43" s="9">
        <v>800</v>
      </c>
      <c r="J43" s="127">
        <f t="shared" si="12"/>
        <v>6780.2</v>
      </c>
    </row>
    <row r="44" spans="1:10">
      <c r="A44" s="168"/>
      <c r="B44" s="170"/>
      <c r="C44" s="9" t="s">
        <v>135</v>
      </c>
      <c r="D44" s="9">
        <v>0</v>
      </c>
      <c r="E44" s="9">
        <v>27.5</v>
      </c>
      <c r="F44" s="9">
        <v>27.5</v>
      </c>
      <c r="G44" s="9">
        <v>3000</v>
      </c>
      <c r="H44" s="9">
        <v>3120</v>
      </c>
      <c r="I44" s="9">
        <v>3120</v>
      </c>
      <c r="J44" s="127">
        <f t="shared" si="12"/>
        <v>9295</v>
      </c>
    </row>
    <row r="45" spans="1:10">
      <c r="A45" s="168"/>
      <c r="B45" s="170"/>
      <c r="C45" s="9" t="s">
        <v>136</v>
      </c>
      <c r="D45" s="9">
        <v>0</v>
      </c>
      <c r="E45" s="9">
        <v>0</v>
      </c>
      <c r="F45" s="9">
        <v>0</v>
      </c>
      <c r="G45" s="9"/>
      <c r="H45" s="9"/>
      <c r="I45" s="9"/>
      <c r="J45" s="127">
        <f t="shared" si="12"/>
        <v>0</v>
      </c>
    </row>
    <row r="46" spans="1:10">
      <c r="A46" s="168"/>
      <c r="B46" s="170"/>
      <c r="C46" s="9" t="s">
        <v>137</v>
      </c>
      <c r="D46" s="9">
        <v>0</v>
      </c>
      <c r="E46" s="9">
        <v>0</v>
      </c>
      <c r="F46" s="9">
        <v>0</v>
      </c>
      <c r="G46" s="9"/>
      <c r="H46" s="9"/>
      <c r="I46" s="9"/>
      <c r="J46" s="127">
        <f t="shared" si="12"/>
        <v>0</v>
      </c>
    </row>
    <row r="47" spans="1:10">
      <c r="A47" s="168"/>
      <c r="B47" s="170"/>
      <c r="C47" s="9" t="s">
        <v>138</v>
      </c>
      <c r="D47" s="9">
        <v>0</v>
      </c>
      <c r="E47" s="9">
        <v>0</v>
      </c>
      <c r="F47" s="9">
        <v>0</v>
      </c>
      <c r="G47" s="9"/>
      <c r="H47" s="9"/>
      <c r="I47" s="9"/>
      <c r="J47" s="127">
        <f t="shared" si="12"/>
        <v>0</v>
      </c>
    </row>
    <row r="48" spans="1:10">
      <c r="A48" s="178"/>
      <c r="B48" s="171"/>
      <c r="C48" s="9"/>
      <c r="D48" s="9"/>
      <c r="E48" s="9"/>
      <c r="F48" s="9"/>
      <c r="G48" s="9"/>
      <c r="H48" s="9"/>
      <c r="I48" s="9"/>
      <c r="J48" s="127">
        <f t="shared" si="12"/>
        <v>0</v>
      </c>
    </row>
    <row r="49" spans="1:10">
      <c r="A49" s="167" t="s">
        <v>38</v>
      </c>
      <c r="B49" s="169" t="s">
        <v>96</v>
      </c>
      <c r="C49" s="129" t="s">
        <v>139</v>
      </c>
      <c r="D49" s="129">
        <f>SUM(D50:D54)</f>
        <v>0</v>
      </c>
      <c r="E49" s="129">
        <f t="shared" ref="E49:I49" si="17">SUM(E50:E54)</f>
        <v>0</v>
      </c>
      <c r="F49" s="129">
        <f t="shared" si="17"/>
        <v>618</v>
      </c>
      <c r="G49" s="129">
        <f t="shared" si="17"/>
        <v>500</v>
      </c>
      <c r="H49" s="129">
        <f t="shared" si="17"/>
        <v>500</v>
      </c>
      <c r="I49" s="129">
        <f t="shared" si="17"/>
        <v>500</v>
      </c>
      <c r="J49" s="130">
        <f t="shared" si="12"/>
        <v>2118</v>
      </c>
    </row>
    <row r="50" spans="1:10">
      <c r="A50" s="168"/>
      <c r="B50" s="170"/>
      <c r="C50" s="9" t="s">
        <v>134</v>
      </c>
      <c r="D50" s="9">
        <v>0</v>
      </c>
      <c r="E50" s="9">
        <v>0</v>
      </c>
      <c r="F50" s="9">
        <v>618</v>
      </c>
      <c r="G50" s="9">
        <v>500</v>
      </c>
      <c r="H50" s="9">
        <v>500</v>
      </c>
      <c r="I50" s="9">
        <v>500</v>
      </c>
      <c r="J50" s="127">
        <f t="shared" si="12"/>
        <v>2118</v>
      </c>
    </row>
    <row r="51" spans="1:10">
      <c r="A51" s="168"/>
      <c r="B51" s="170"/>
      <c r="C51" s="9" t="s">
        <v>135</v>
      </c>
      <c r="D51" s="9"/>
      <c r="E51" s="9"/>
      <c r="F51" s="9"/>
      <c r="G51" s="9"/>
      <c r="H51" s="9"/>
      <c r="I51" s="9"/>
      <c r="J51" s="127">
        <f t="shared" si="12"/>
        <v>0</v>
      </c>
    </row>
    <row r="52" spans="1:10">
      <c r="A52" s="168"/>
      <c r="B52" s="170"/>
      <c r="C52" s="9" t="s">
        <v>136</v>
      </c>
      <c r="D52" s="9"/>
      <c r="E52" s="9"/>
      <c r="F52" s="9"/>
      <c r="G52" s="9"/>
      <c r="H52" s="9"/>
      <c r="I52" s="9"/>
      <c r="J52" s="127">
        <f t="shared" si="12"/>
        <v>0</v>
      </c>
    </row>
    <row r="53" spans="1:10">
      <c r="A53" s="168"/>
      <c r="B53" s="170"/>
      <c r="C53" s="9" t="s">
        <v>137</v>
      </c>
      <c r="D53" s="9"/>
      <c r="E53" s="9"/>
      <c r="F53" s="9"/>
      <c r="G53" s="9"/>
      <c r="H53" s="9"/>
      <c r="I53" s="9"/>
      <c r="J53" s="127">
        <f t="shared" si="12"/>
        <v>0</v>
      </c>
    </row>
    <row r="54" spans="1:10">
      <c r="A54" s="168"/>
      <c r="B54" s="170"/>
      <c r="C54" s="9" t="s">
        <v>138</v>
      </c>
      <c r="D54" s="9"/>
      <c r="E54" s="9"/>
      <c r="F54" s="9"/>
      <c r="G54" s="9"/>
      <c r="H54" s="9"/>
      <c r="I54" s="9"/>
      <c r="J54" s="127">
        <f t="shared" si="12"/>
        <v>0</v>
      </c>
    </row>
    <row r="55" spans="1:10">
      <c r="A55" s="178"/>
      <c r="B55" s="171"/>
      <c r="C55" s="9"/>
      <c r="D55" s="9"/>
      <c r="E55" s="9"/>
      <c r="F55" s="9"/>
      <c r="G55" s="9"/>
      <c r="H55" s="9"/>
      <c r="I55" s="9"/>
      <c r="J55" s="127">
        <f t="shared" si="12"/>
        <v>0</v>
      </c>
    </row>
    <row r="56" spans="1:10">
      <c r="A56" s="167" t="s">
        <v>38</v>
      </c>
      <c r="B56" s="169" t="s">
        <v>114</v>
      </c>
      <c r="C56" s="129" t="s">
        <v>139</v>
      </c>
      <c r="D56" s="129">
        <f>SUM(D57:D61)</f>
        <v>0</v>
      </c>
      <c r="E56" s="129">
        <f t="shared" ref="E56:I56" si="18">SUM(E57:E61)</f>
        <v>120</v>
      </c>
      <c r="F56" s="129">
        <f t="shared" si="18"/>
        <v>120</v>
      </c>
      <c r="G56" s="129">
        <f t="shared" si="18"/>
        <v>120</v>
      </c>
      <c r="H56" s="129">
        <f t="shared" si="18"/>
        <v>120</v>
      </c>
      <c r="I56" s="129">
        <f t="shared" si="18"/>
        <v>120</v>
      </c>
      <c r="J56" s="130">
        <f t="shared" si="12"/>
        <v>600</v>
      </c>
    </row>
    <row r="57" spans="1:10">
      <c r="A57" s="168"/>
      <c r="B57" s="170"/>
      <c r="C57" s="9" t="s">
        <v>134</v>
      </c>
      <c r="D57" s="9">
        <v>0</v>
      </c>
      <c r="E57" s="9">
        <v>120</v>
      </c>
      <c r="F57" s="9">
        <v>120</v>
      </c>
      <c r="G57" s="9">
        <v>120</v>
      </c>
      <c r="H57" s="9">
        <v>120</v>
      </c>
      <c r="I57" s="9">
        <v>120</v>
      </c>
      <c r="J57" s="127">
        <f t="shared" si="12"/>
        <v>600</v>
      </c>
    </row>
    <row r="58" spans="1:10">
      <c r="A58" s="168"/>
      <c r="B58" s="170"/>
      <c r="C58" s="9" t="s">
        <v>135</v>
      </c>
      <c r="D58" s="9"/>
      <c r="E58" s="9"/>
      <c r="F58" s="9"/>
      <c r="G58" s="9"/>
      <c r="H58" s="9"/>
      <c r="I58" s="9"/>
      <c r="J58" s="127">
        <f t="shared" si="12"/>
        <v>0</v>
      </c>
    </row>
    <row r="59" spans="1:10">
      <c r="A59" s="168"/>
      <c r="B59" s="170"/>
      <c r="C59" s="9" t="s">
        <v>136</v>
      </c>
      <c r="D59" s="9"/>
      <c r="E59" s="9"/>
      <c r="F59" s="9"/>
      <c r="G59" s="9"/>
      <c r="H59" s="9"/>
      <c r="I59" s="9"/>
      <c r="J59" s="127">
        <f t="shared" si="12"/>
        <v>0</v>
      </c>
    </row>
    <row r="60" spans="1:10">
      <c r="A60" s="168"/>
      <c r="B60" s="170"/>
      <c r="C60" s="9" t="s">
        <v>137</v>
      </c>
      <c r="D60" s="9"/>
      <c r="E60" s="9"/>
      <c r="F60" s="9"/>
      <c r="G60" s="9"/>
      <c r="H60" s="9"/>
      <c r="I60" s="9"/>
      <c r="J60" s="127">
        <f t="shared" si="12"/>
        <v>0</v>
      </c>
    </row>
    <row r="61" spans="1:10">
      <c r="A61" s="168"/>
      <c r="B61" s="170"/>
      <c r="C61" s="9" t="s">
        <v>138</v>
      </c>
      <c r="D61" s="9"/>
      <c r="E61" s="9"/>
      <c r="F61" s="9"/>
      <c r="G61" s="9"/>
      <c r="H61" s="9"/>
      <c r="I61" s="9"/>
      <c r="J61" s="127">
        <f t="shared" si="12"/>
        <v>0</v>
      </c>
    </row>
    <row r="62" spans="1:10">
      <c r="A62" s="178"/>
      <c r="B62" s="171"/>
      <c r="C62" s="9"/>
      <c r="D62" s="9"/>
      <c r="E62" s="9"/>
      <c r="F62" s="9"/>
      <c r="G62" s="9"/>
      <c r="H62" s="9"/>
      <c r="I62" s="9"/>
      <c r="J62" s="127">
        <f t="shared" si="12"/>
        <v>0</v>
      </c>
    </row>
    <row r="63" spans="1:10">
      <c r="A63" s="167" t="s">
        <v>38</v>
      </c>
      <c r="B63" s="167" t="s">
        <v>97</v>
      </c>
      <c r="C63" s="129" t="s">
        <v>139</v>
      </c>
      <c r="D63" s="129">
        <f>SUM(D64:D68)</f>
        <v>0</v>
      </c>
      <c r="E63" s="129">
        <f t="shared" ref="E63:I63" si="19">SUM(E64:E68)</f>
        <v>270</v>
      </c>
      <c r="F63" s="129">
        <f t="shared" si="19"/>
        <v>9045</v>
      </c>
      <c r="G63" s="129">
        <f t="shared" si="19"/>
        <v>7400</v>
      </c>
      <c r="H63" s="129">
        <f t="shared" si="19"/>
        <v>2900</v>
      </c>
      <c r="I63" s="129">
        <f t="shared" si="19"/>
        <v>2900</v>
      </c>
      <c r="J63" s="130">
        <f t="shared" si="12"/>
        <v>22515</v>
      </c>
    </row>
    <row r="64" spans="1:10">
      <c r="A64" s="168"/>
      <c r="B64" s="168"/>
      <c r="C64" s="9" t="s">
        <v>134</v>
      </c>
      <c r="D64" s="9">
        <v>0</v>
      </c>
      <c r="E64" s="9">
        <v>270</v>
      </c>
      <c r="F64" s="9">
        <v>6745</v>
      </c>
      <c r="G64" s="9">
        <v>5100</v>
      </c>
      <c r="H64" s="9">
        <v>100</v>
      </c>
      <c r="I64" s="9">
        <v>100</v>
      </c>
      <c r="J64" s="127">
        <f t="shared" si="12"/>
        <v>12315</v>
      </c>
    </row>
    <row r="65" spans="1:10">
      <c r="A65" s="168"/>
      <c r="B65" s="168"/>
      <c r="C65" s="9" t="s">
        <v>135</v>
      </c>
      <c r="D65" s="9">
        <v>0</v>
      </c>
      <c r="E65" s="9">
        <v>0</v>
      </c>
      <c r="F65" s="9"/>
      <c r="G65" s="9">
        <v>0</v>
      </c>
      <c r="H65" s="9">
        <v>800</v>
      </c>
      <c r="I65" s="9">
        <v>800</v>
      </c>
      <c r="J65" s="127">
        <f t="shared" si="12"/>
        <v>1600</v>
      </c>
    </row>
    <row r="66" spans="1:10">
      <c r="A66" s="168"/>
      <c r="B66" s="168"/>
      <c r="C66" s="9" t="s">
        <v>136</v>
      </c>
      <c r="D66" s="9">
        <v>0</v>
      </c>
      <c r="E66" s="9">
        <v>0</v>
      </c>
      <c r="F66" s="9"/>
      <c r="G66" s="9"/>
      <c r="H66" s="9"/>
      <c r="I66" s="9"/>
      <c r="J66" s="127">
        <f t="shared" si="12"/>
        <v>0</v>
      </c>
    </row>
    <row r="67" spans="1:10">
      <c r="A67" s="168"/>
      <c r="B67" s="168"/>
      <c r="C67" s="9" t="s">
        <v>137</v>
      </c>
      <c r="D67" s="9">
        <v>0</v>
      </c>
      <c r="E67" s="9">
        <v>0</v>
      </c>
      <c r="F67" s="9"/>
      <c r="G67" s="9"/>
      <c r="H67" s="9"/>
      <c r="I67" s="9"/>
      <c r="J67" s="127">
        <f t="shared" si="12"/>
        <v>0</v>
      </c>
    </row>
    <row r="68" spans="1:10">
      <c r="A68" s="178"/>
      <c r="B68" s="178"/>
      <c r="C68" s="9" t="s">
        <v>138</v>
      </c>
      <c r="D68" s="9">
        <v>0</v>
      </c>
      <c r="E68" s="9">
        <v>0</v>
      </c>
      <c r="F68" s="9">
        <v>2300</v>
      </c>
      <c r="G68" s="9">
        <v>2300</v>
      </c>
      <c r="H68" s="9">
        <v>2000</v>
      </c>
      <c r="I68" s="9">
        <v>2000</v>
      </c>
      <c r="J68" s="127">
        <f t="shared" si="12"/>
        <v>8600</v>
      </c>
    </row>
  </sheetData>
  <mergeCells count="20">
    <mergeCell ref="A1:A8"/>
    <mergeCell ref="B1:B8"/>
    <mergeCell ref="A9:A14"/>
    <mergeCell ref="B9:B14"/>
    <mergeCell ref="A15:A22"/>
    <mergeCell ref="B15:B22"/>
    <mergeCell ref="A23:A29"/>
    <mergeCell ref="B23:B29"/>
    <mergeCell ref="A30:A35"/>
    <mergeCell ref="B30:B35"/>
    <mergeCell ref="A36:A41"/>
    <mergeCell ref="B36:B41"/>
    <mergeCell ref="A63:A68"/>
    <mergeCell ref="B63:B68"/>
    <mergeCell ref="A42:A48"/>
    <mergeCell ref="B42:B48"/>
    <mergeCell ref="A49:A55"/>
    <mergeCell ref="B49:B55"/>
    <mergeCell ref="A56:A62"/>
    <mergeCell ref="B56:B62"/>
  </mergeCells>
  <pageMargins left="0.70866141732283472" right="0.16" top="0.63" bottom="0.42" header="0.31496062992125984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1</vt:lpstr>
      <vt:lpstr>2</vt:lpstr>
      <vt:lpstr>5</vt:lpstr>
      <vt:lpstr>6</vt:lpstr>
      <vt:lpstr>по бюджетам</vt:lpstr>
      <vt:lpstr>'1'!Заголовки_для_печати</vt:lpstr>
      <vt:lpstr>'2'!Заголовки_для_печати</vt:lpstr>
      <vt:lpstr>'5'!Заголовки_для_печати</vt:lpstr>
      <vt:lpstr>'6'!Заголовки_для_печати</vt:lpstr>
      <vt:lpstr>'1'!Область_печати</vt:lpstr>
      <vt:lpstr>'2'!Область_печати</vt:lpstr>
      <vt:lpstr>'5'!Область_печати</vt:lpstr>
      <vt:lpstr>'6'!Область_печати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Катынова А.В.</dc:creator>
  <cp:lastModifiedBy>Admin</cp:lastModifiedBy>
  <cp:lastPrinted>2014-10-29T04:44:20Z</cp:lastPrinted>
  <dcterms:created xsi:type="dcterms:W3CDTF">2012-05-11T11:37:19Z</dcterms:created>
  <dcterms:modified xsi:type="dcterms:W3CDTF">2014-10-29T04:45:07Z</dcterms:modified>
</cp:coreProperties>
</file>